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655" activeTab="2"/>
  </bookViews>
  <sheets>
    <sheet name="Nou Ingres" sheetId="1" r:id="rId1"/>
    <sheet name="Total Matricula" sheetId="2" r:id="rId2"/>
    <sheet name="Titulats" sheetId="3" r:id="rId3"/>
    <sheet name="Relacio Titulats-Ingres" sheetId="4" r:id="rId4"/>
  </sheets>
  <definedNames>
    <definedName name="_xlnm.Print_Area" localSheetId="0">'Nou Ingres'!$A$1:$S$54</definedName>
    <definedName name="_xlnm.Print_Area" localSheetId="3">'Relacio Titulats-Ingres'!$A$1:$T$46</definedName>
    <definedName name="_xlnm.Print_Area" localSheetId="2">Titulats!$A$1:$O$74</definedName>
    <definedName name="_xlnm.Print_Area" localSheetId="1">'Total Matricula'!$A$1:$R$95</definedName>
  </definedNames>
  <calcPr calcId="125725"/>
  <fileRecoveryPr repairLoad="1"/>
</workbook>
</file>

<file path=xl/calcChain.xml><?xml version="1.0" encoding="utf-8"?>
<calcChain xmlns="http://schemas.openxmlformats.org/spreadsheetml/2006/main">
  <c r="N11" i="3"/>
  <c r="L12" i="2"/>
  <c r="K12"/>
  <c r="J12"/>
  <c r="I12"/>
  <c r="H12"/>
  <c r="G12"/>
  <c r="F12"/>
  <c r="E12"/>
  <c r="D12"/>
  <c r="N12"/>
  <c r="O11" s="1"/>
  <c r="M12"/>
  <c r="M4" i="1" l="1"/>
  <c r="M25" s="1"/>
  <c r="L21" i="3"/>
  <c r="M21"/>
  <c r="N21"/>
  <c r="N21" i="2"/>
  <c r="O6"/>
  <c r="M27" i="1"/>
  <c r="M26"/>
  <c r="M24"/>
  <c r="M20"/>
  <c r="I24"/>
  <c r="J24"/>
  <c r="K24"/>
  <c r="L24"/>
  <c r="I25"/>
  <c r="J25"/>
  <c r="K25"/>
  <c r="L25"/>
  <c r="I26"/>
  <c r="J26"/>
  <c r="K26"/>
  <c r="L26"/>
  <c r="I27"/>
  <c r="J27"/>
  <c r="K27"/>
  <c r="L27"/>
  <c r="H26"/>
  <c r="H25"/>
  <c r="H24"/>
  <c r="G28"/>
  <c r="F28"/>
  <c r="E28"/>
  <c r="D28"/>
  <c r="L20"/>
  <c r="K20"/>
  <c r="J20"/>
  <c r="I20"/>
  <c r="H20"/>
  <c r="G20"/>
  <c r="F20"/>
  <c r="E20"/>
  <c r="D20"/>
  <c r="M11" i="3"/>
  <c r="N59"/>
  <c r="M8" i="4"/>
  <c r="N9"/>
  <c r="M9"/>
  <c r="N8"/>
  <c r="N7"/>
  <c r="M7"/>
  <c r="N6"/>
  <c r="M6"/>
  <c r="N5"/>
  <c r="M5"/>
  <c r="N4"/>
  <c r="M4"/>
  <c r="N3"/>
  <c r="M3"/>
  <c r="O5" i="2" l="1"/>
  <c r="O3"/>
  <c r="O4"/>
  <c r="O7"/>
  <c r="O8"/>
  <c r="O9"/>
  <c r="O10"/>
  <c r="M59" i="3"/>
  <c r="M11" i="1"/>
  <c r="M28" s="1"/>
  <c r="N23" i="2"/>
  <c r="N10" i="4"/>
  <c r="M10"/>
  <c r="F18"/>
  <c r="R35"/>
  <c r="R29"/>
  <c r="S29"/>
  <c r="R30"/>
  <c r="S30"/>
  <c r="S35" s="1"/>
  <c r="R31"/>
  <c r="S31"/>
  <c r="D13"/>
  <c r="E13"/>
  <c r="F13"/>
  <c r="G13"/>
  <c r="H13"/>
  <c r="I13"/>
  <c r="J13"/>
  <c r="K13"/>
  <c r="L13"/>
  <c r="D14"/>
  <c r="E14"/>
  <c r="F14"/>
  <c r="G14"/>
  <c r="H14"/>
  <c r="I14"/>
  <c r="J14"/>
  <c r="K14"/>
  <c r="L14"/>
  <c r="D15"/>
  <c r="E15"/>
  <c r="F15"/>
  <c r="G15"/>
  <c r="H15"/>
  <c r="I15"/>
  <c r="J15"/>
  <c r="K15"/>
  <c r="L15"/>
  <c r="D16"/>
  <c r="E16"/>
  <c r="F16"/>
  <c r="G16"/>
  <c r="H16"/>
  <c r="I16"/>
  <c r="J16"/>
  <c r="K16"/>
  <c r="L16"/>
  <c r="D17"/>
  <c r="E17"/>
  <c r="F17"/>
  <c r="G17"/>
  <c r="H17"/>
  <c r="I17"/>
  <c r="J17"/>
  <c r="K17"/>
  <c r="L17"/>
  <c r="D18"/>
  <c r="E18"/>
  <c r="G18"/>
  <c r="H18"/>
  <c r="I18"/>
  <c r="J18"/>
  <c r="K18"/>
  <c r="L18"/>
  <c r="E12"/>
  <c r="F12"/>
  <c r="G12"/>
  <c r="H12"/>
  <c r="I12"/>
  <c r="J12"/>
  <c r="K12"/>
  <c r="L12"/>
  <c r="D12"/>
  <c r="H4"/>
  <c r="I4"/>
  <c r="J4"/>
  <c r="K4"/>
  <c r="L4"/>
  <c r="H5"/>
  <c r="I5"/>
  <c r="J5"/>
  <c r="K5"/>
  <c r="L5"/>
  <c r="H6"/>
  <c r="I6"/>
  <c r="J6"/>
  <c r="K6"/>
  <c r="L6"/>
  <c r="H7"/>
  <c r="I7"/>
  <c r="J7"/>
  <c r="R7" s="1"/>
  <c r="K7"/>
  <c r="S7" s="1"/>
  <c r="L7"/>
  <c r="T7" s="1"/>
  <c r="H8"/>
  <c r="I8"/>
  <c r="J8"/>
  <c r="R8" s="1"/>
  <c r="K8"/>
  <c r="S8" s="1"/>
  <c r="L8"/>
  <c r="H9"/>
  <c r="I9"/>
  <c r="J9"/>
  <c r="K9"/>
  <c r="S9" s="1"/>
  <c r="L9"/>
  <c r="T9" s="1"/>
  <c r="I3"/>
  <c r="J3"/>
  <c r="R3" s="1"/>
  <c r="K3"/>
  <c r="S3" s="1"/>
  <c r="L3"/>
  <c r="T3" s="1"/>
  <c r="H3"/>
  <c r="L11" i="1" l="1"/>
  <c r="L28" s="1"/>
  <c r="M21" i="2" l="1"/>
  <c r="Q31" i="4"/>
  <c r="Q30"/>
  <c r="Q29"/>
  <c r="P31"/>
  <c r="P30"/>
  <c r="P29"/>
  <c r="M23" i="2" l="1"/>
  <c r="L11" i="3"/>
  <c r="K11"/>
  <c r="J19" i="4" l="1"/>
  <c r="I19"/>
  <c r="H19"/>
  <c r="G19"/>
  <c r="F19"/>
  <c r="E19"/>
  <c r="D19"/>
  <c r="J10"/>
  <c r="I10"/>
  <c r="H10"/>
  <c r="G10"/>
  <c r="F10"/>
  <c r="E10"/>
  <c r="D10"/>
  <c r="H21" l="1"/>
  <c r="J21"/>
  <c r="F21"/>
  <c r="D21"/>
  <c r="E21"/>
  <c r="G21"/>
  <c r="I21"/>
  <c r="Q18"/>
  <c r="Q19" s="1"/>
  <c r="P35"/>
  <c r="Q35"/>
  <c r="E23"/>
  <c r="F23"/>
  <c r="G23"/>
  <c r="H23"/>
  <c r="I23"/>
  <c r="Q23" s="1"/>
  <c r="J23"/>
  <c r="R23" s="1"/>
  <c r="D23"/>
  <c r="Q3"/>
  <c r="T19"/>
  <c r="S19"/>
  <c r="R19"/>
  <c r="R44"/>
  <c r="Q44"/>
  <c r="P44"/>
  <c r="O44"/>
  <c r="L44"/>
  <c r="K44"/>
  <c r="J44"/>
  <c r="I44"/>
  <c r="H44"/>
  <c r="H35"/>
  <c r="O31"/>
  <c r="L31"/>
  <c r="T6" s="1"/>
  <c r="K31"/>
  <c r="S6" s="1"/>
  <c r="J31"/>
  <c r="R6" s="1"/>
  <c r="I31"/>
  <c r="Q6" s="1"/>
  <c r="O30"/>
  <c r="L30"/>
  <c r="T5" s="1"/>
  <c r="K30"/>
  <c r="S5" s="1"/>
  <c r="J30"/>
  <c r="R5" s="1"/>
  <c r="I30"/>
  <c r="Q5" s="1"/>
  <c r="O29"/>
  <c r="O35" s="1"/>
  <c r="L29"/>
  <c r="T4" s="1"/>
  <c r="K29"/>
  <c r="S4" s="1"/>
  <c r="J29"/>
  <c r="R4" s="1"/>
  <c r="I29"/>
  <c r="L19"/>
  <c r="K19"/>
  <c r="I35" l="1"/>
  <c r="Q10" s="1"/>
  <c r="Q4"/>
  <c r="J35"/>
  <c r="R10" s="1"/>
  <c r="L23"/>
  <c r="T23" s="1"/>
  <c r="L35"/>
  <c r="K35"/>
  <c r="K46" s="1"/>
  <c r="L10"/>
  <c r="H46"/>
  <c r="O46"/>
  <c r="L46"/>
  <c r="I46"/>
  <c r="E21" i="2"/>
  <c r="F21"/>
  <c r="G21"/>
  <c r="H21"/>
  <c r="I21"/>
  <c r="J21"/>
  <c r="K21"/>
  <c r="L21"/>
  <c r="D21"/>
  <c r="D11" i="1"/>
  <c r="E11"/>
  <c r="F11"/>
  <c r="G11"/>
  <c r="H11"/>
  <c r="H28" s="1"/>
  <c r="I11"/>
  <c r="I28" s="1"/>
  <c r="J11"/>
  <c r="J28" s="1"/>
  <c r="K11"/>
  <c r="K28" s="1"/>
  <c r="J46" i="4" l="1"/>
  <c r="L21"/>
  <c r="T10"/>
  <c r="L23" i="2"/>
  <c r="K23"/>
  <c r="I23"/>
  <c r="K23" i="4"/>
  <c r="S23" s="1"/>
  <c r="K10"/>
  <c r="S10" s="1"/>
  <c r="J23" i="2"/>
  <c r="D23"/>
  <c r="G23"/>
  <c r="F23"/>
  <c r="E23"/>
  <c r="H23"/>
  <c r="I21" i="3"/>
  <c r="J21"/>
  <c r="K21"/>
  <c r="K59" s="1"/>
  <c r="L59"/>
  <c r="F11"/>
  <c r="G11"/>
  <c r="H11"/>
  <c r="I11"/>
  <c r="I59" s="1"/>
  <c r="J11"/>
  <c r="F21"/>
  <c r="G21"/>
  <c r="H21"/>
  <c r="D21"/>
  <c r="D11"/>
  <c r="E11"/>
  <c r="E21"/>
  <c r="J59" l="1"/>
  <c r="E59"/>
  <c r="H59"/>
  <c r="F59"/>
  <c r="K21" i="4"/>
  <c r="D59" i="3"/>
  <c r="G59"/>
</calcChain>
</file>

<file path=xl/sharedStrings.xml><?xml version="1.0" encoding="utf-8"?>
<sst xmlns="http://schemas.openxmlformats.org/spreadsheetml/2006/main" count="321" uniqueCount="79">
  <si>
    <t>GRAUS</t>
  </si>
  <si>
    <t>Eng. Disseny</t>
  </si>
  <si>
    <t>D</t>
  </si>
  <si>
    <t>Eng. Mecanica</t>
  </si>
  <si>
    <t>M</t>
  </si>
  <si>
    <t>Eng. Electrica</t>
  </si>
  <si>
    <t>E</t>
  </si>
  <si>
    <t>Eng. Electronica</t>
  </si>
  <si>
    <t>K</t>
  </si>
  <si>
    <t>Eng. Informatica</t>
  </si>
  <si>
    <t>I</t>
  </si>
  <si>
    <t>Eng. S.Electronics</t>
  </si>
  <si>
    <t>T</t>
  </si>
  <si>
    <t>MASTER</t>
  </si>
  <si>
    <t>Eng. Sist. Autom. EI</t>
  </si>
  <si>
    <t>R</t>
  </si>
  <si>
    <t>CICLES</t>
  </si>
  <si>
    <t>ETI. Mecanica</t>
  </si>
  <si>
    <t>ETI. Electricitat</t>
  </si>
  <si>
    <t>ETI. Electrònica</t>
  </si>
  <si>
    <t>ETI Qumica</t>
  </si>
  <si>
    <t>Q</t>
  </si>
  <si>
    <t>ETI Informatica</t>
  </si>
  <si>
    <t>G</t>
  </si>
  <si>
    <t>ETI Sist Electron</t>
  </si>
  <si>
    <t>S</t>
  </si>
  <si>
    <t>Eng. Automatica</t>
  </si>
  <si>
    <t>U</t>
  </si>
  <si>
    <t>2011-12</t>
  </si>
  <si>
    <t>2012-13</t>
  </si>
  <si>
    <t>2008-09</t>
  </si>
  <si>
    <t>2009-10</t>
  </si>
  <si>
    <t>2010-11</t>
  </si>
  <si>
    <t>EPSEVG</t>
  </si>
  <si>
    <t>2013-14</t>
  </si>
  <si>
    <t>2014-15</t>
  </si>
  <si>
    <t>2015-16</t>
  </si>
  <si>
    <t>2016-17</t>
  </si>
  <si>
    <t>NOU INGRES</t>
  </si>
  <si>
    <t>Eng. Fase Comuna</t>
  </si>
  <si>
    <t>N</t>
  </si>
  <si>
    <t>Subtotal</t>
  </si>
  <si>
    <t>Total</t>
  </si>
  <si>
    <t>TITULATS</t>
  </si>
  <si>
    <t>ETI Química</t>
  </si>
  <si>
    <t>Graus+Master</t>
  </si>
  <si>
    <t>Cicles 1er i 2on</t>
  </si>
  <si>
    <t>Total EPSEVG</t>
  </si>
  <si>
    <t>RATIO TITULATS/NOU INGRES</t>
  </si>
  <si>
    <t>Total Area Industrial</t>
  </si>
  <si>
    <t>?</t>
  </si>
  <si>
    <t>EPSEVG: RELACIO TITULATS / NOU INGRES</t>
  </si>
  <si>
    <t>Eng. Electronica I. i Aut</t>
  </si>
  <si>
    <t>Eng. Disseny Ind i DP</t>
  </si>
  <si>
    <t>Eng. Automatica E.I.</t>
  </si>
  <si>
    <t>TOTAL MATRIC. Graus+Master</t>
  </si>
  <si>
    <t>Grau Eng. Disseny</t>
  </si>
  <si>
    <t>Grau Eng. Fase Comuna</t>
  </si>
  <si>
    <t>Grau Eng. Mecanica</t>
  </si>
  <si>
    <t>Grau Eng. Electrica</t>
  </si>
  <si>
    <t>Grau Eng. Electronica</t>
  </si>
  <si>
    <t>Grau Eng. Informatica</t>
  </si>
  <si>
    <t>Grau Eng. S.Electronics</t>
  </si>
  <si>
    <t>Master MUESAEI</t>
  </si>
  <si>
    <t>MUESAEI</t>
  </si>
  <si>
    <t>2017-18</t>
  </si>
  <si>
    <t>2017-2018</t>
  </si>
  <si>
    <t>-</t>
  </si>
  <si>
    <t>2018-19</t>
  </si>
  <si>
    <t>OFERTA DE PLACES</t>
  </si>
  <si>
    <t xml:space="preserve">NOU INGRES/OFERTA </t>
  </si>
  <si>
    <t>NOU INGRES / OFERTA</t>
  </si>
  <si>
    <t>Nou ingres total EPSEVG</t>
  </si>
  <si>
    <t>2018-19-1</t>
  </si>
  <si>
    <t xml:space="preserve"> MATRICULA per Titulacions i Total</t>
  </si>
  <si>
    <t>Master MBDesign</t>
  </si>
  <si>
    <t>B</t>
  </si>
  <si>
    <t>% de la matricula total EPSEVG 2018/19</t>
  </si>
  <si>
    <t>M. Barcelona Dessign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</si>
</sst>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/>
    <xf numFmtId="0" fontId="8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1" fontId="0" fillId="0" borderId="1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15" xfId="0" applyNumberFormat="1" applyBorder="1" applyAlignment="1">
      <alignment horizontal="center" vertical="center"/>
    </xf>
    <xf numFmtId="9" fontId="0" fillId="0" borderId="18" xfId="0" applyNumberForma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>
      <alignment horizontal="center" vertical="center"/>
    </xf>
    <xf numFmtId="1" fontId="0" fillId="5" borderId="16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19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/>
    <xf numFmtId="0" fontId="1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0" fillId="5" borderId="9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center" vertical="center"/>
    </xf>
    <xf numFmtId="1" fontId="7" fillId="3" borderId="5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9" fontId="0" fillId="0" borderId="0" xfId="0" quotePrefix="1" applyNumberForma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3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17" fillId="3" borderId="15" xfId="0" applyNumberFormat="1" applyFont="1" applyFill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/>
    <xf numFmtId="1" fontId="14" fillId="0" borderId="0" xfId="0" applyNumberFormat="1" applyFont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1" fontId="17" fillId="3" borderId="16" xfId="0" applyNumberFormat="1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right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3" fillId="0" borderId="31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Ingres'!$B$3</c:f>
              <c:strCache>
                <c:ptCount val="1"/>
                <c:pt idx="0">
                  <c:v>Eng. Disseny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Ingres'!$D$3:$M$3</c:f>
              <c:numCache>
                <c:formatCode>0</c:formatCode>
                <c:ptCount val="10"/>
                <c:pt idx="0">
                  <c:v>66</c:v>
                </c:pt>
                <c:pt idx="1">
                  <c:v>92</c:v>
                </c:pt>
                <c:pt idx="2">
                  <c:v>92</c:v>
                </c:pt>
                <c:pt idx="3">
                  <c:v>94</c:v>
                </c:pt>
                <c:pt idx="4">
                  <c:v>117</c:v>
                </c:pt>
                <c:pt idx="5">
                  <c:v>110</c:v>
                </c:pt>
                <c:pt idx="6">
                  <c:v>96</c:v>
                </c:pt>
                <c:pt idx="7">
                  <c:v>123</c:v>
                </c:pt>
                <c:pt idx="8">
                  <c:v>104</c:v>
                </c:pt>
                <c:pt idx="9">
                  <c:v>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6-401C-864C-06071A36B9E3}"/>
            </c:ext>
          </c:extLst>
        </c:ser>
        <c:ser>
          <c:idx val="1"/>
          <c:order val="1"/>
          <c:tx>
            <c:strRef>
              <c:f>'Nou Ingres'!$B$4</c:f>
              <c:strCache>
                <c:ptCount val="1"/>
                <c:pt idx="0">
                  <c:v>Eng. Fase Comuna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Ingres'!$D$4:$M$4</c:f>
              <c:numCache>
                <c:formatCode>0</c:formatCode>
                <c:ptCount val="10"/>
                <c:pt idx="0">
                  <c:v>183</c:v>
                </c:pt>
                <c:pt idx="1">
                  <c:v>198</c:v>
                </c:pt>
                <c:pt idx="2">
                  <c:v>208</c:v>
                </c:pt>
                <c:pt idx="3">
                  <c:v>213</c:v>
                </c:pt>
                <c:pt idx="4">
                  <c:v>177</c:v>
                </c:pt>
                <c:pt idx="5">
                  <c:v>166</c:v>
                </c:pt>
                <c:pt idx="6">
                  <c:v>174</c:v>
                </c:pt>
                <c:pt idx="7">
                  <c:v>150</c:v>
                </c:pt>
                <c:pt idx="8">
                  <c:v>167</c:v>
                </c:pt>
                <c:pt idx="9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F6-401C-864C-06071A36B9E3}"/>
            </c:ext>
          </c:extLst>
        </c:ser>
        <c:ser>
          <c:idx val="2"/>
          <c:order val="2"/>
          <c:tx>
            <c:strRef>
              <c:f>'Nou Ingres'!$B$5</c:f>
              <c:strCache>
                <c:ptCount val="1"/>
                <c:pt idx="0">
                  <c:v>Eng. Mecanica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Ingres'!$D$5:$L$5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F6-401C-864C-06071A36B9E3}"/>
            </c:ext>
          </c:extLst>
        </c:ser>
        <c:ser>
          <c:idx val="3"/>
          <c:order val="3"/>
          <c:tx>
            <c:strRef>
              <c:f>'Nou Ingres'!$B$6</c:f>
              <c:strCache>
                <c:ptCount val="1"/>
                <c:pt idx="0">
                  <c:v>Eng. Electrica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Ingres'!$D$6:$L$6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F6-401C-864C-06071A36B9E3}"/>
            </c:ext>
          </c:extLst>
        </c:ser>
        <c:ser>
          <c:idx val="4"/>
          <c:order val="4"/>
          <c:tx>
            <c:strRef>
              <c:f>'Nou Ingres'!$B$7</c:f>
              <c:strCache>
                <c:ptCount val="1"/>
                <c:pt idx="0">
                  <c:v>Eng. Electronica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Ingres'!$D$7:$L$7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3F6-401C-864C-06071A36B9E3}"/>
            </c:ext>
          </c:extLst>
        </c:ser>
        <c:ser>
          <c:idx val="5"/>
          <c:order val="5"/>
          <c:tx>
            <c:strRef>
              <c:f>'Nou Ingres'!$B$8</c:f>
              <c:strCache>
                <c:ptCount val="1"/>
                <c:pt idx="0">
                  <c:v>Eng. Informatica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Ingres'!$D$8:$M$8</c:f>
              <c:numCache>
                <c:formatCode>0</c:formatCode>
                <c:ptCount val="10"/>
                <c:pt idx="1">
                  <c:v>32</c:v>
                </c:pt>
                <c:pt idx="2">
                  <c:v>42</c:v>
                </c:pt>
                <c:pt idx="3">
                  <c:v>59</c:v>
                </c:pt>
                <c:pt idx="4">
                  <c:v>48</c:v>
                </c:pt>
                <c:pt idx="5">
                  <c:v>59</c:v>
                </c:pt>
                <c:pt idx="6">
                  <c:v>52</c:v>
                </c:pt>
                <c:pt idx="7">
                  <c:v>67</c:v>
                </c:pt>
                <c:pt idx="8">
                  <c:v>60</c:v>
                </c:pt>
                <c:pt idx="9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F6-401C-864C-06071A36B9E3}"/>
            </c:ext>
          </c:extLst>
        </c:ser>
        <c:ser>
          <c:idx val="6"/>
          <c:order val="6"/>
          <c:tx>
            <c:strRef>
              <c:f>'Nou Ingres'!$B$10</c:f>
              <c:strCache>
                <c:ptCount val="1"/>
                <c:pt idx="0">
                  <c:v>MUESAEI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Ingres'!$D$10:$M$10</c:f>
              <c:numCache>
                <c:formatCode>0</c:formatCode>
                <c:ptCount val="10"/>
                <c:pt idx="3">
                  <c:v>9</c:v>
                </c:pt>
                <c:pt idx="4">
                  <c:v>0</c:v>
                </c:pt>
                <c:pt idx="5">
                  <c:v>20</c:v>
                </c:pt>
                <c:pt idx="6">
                  <c:v>19</c:v>
                </c:pt>
                <c:pt idx="7">
                  <c:v>13</c:v>
                </c:pt>
                <c:pt idx="8">
                  <c:v>17</c:v>
                </c:pt>
                <c:pt idx="9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E02-4BFB-A777-71FFE3C95786}"/>
            </c:ext>
          </c:extLst>
        </c:ser>
        <c:dLbls>
          <c:showVal val="1"/>
        </c:dLbls>
        <c:marker val="1"/>
        <c:axId val="97680768"/>
        <c:axId val="137561216"/>
      </c:lineChart>
      <c:catAx>
        <c:axId val="97680768"/>
        <c:scaling>
          <c:orientation val="minMax"/>
        </c:scaling>
        <c:axPos val="b"/>
        <c:numFmt formatCode="General" sourceLinked="0"/>
        <c:tickLblPos val="nextTo"/>
        <c:crossAx val="137561216"/>
        <c:crosses val="autoZero"/>
        <c:auto val="1"/>
        <c:lblAlgn val="ctr"/>
        <c:lblOffset val="100"/>
      </c:catAx>
      <c:valAx>
        <c:axId val="137561216"/>
        <c:scaling>
          <c:orientation val="minMax"/>
        </c:scaling>
        <c:axPos val="l"/>
        <c:majorGridlines/>
        <c:numFmt formatCode="0" sourceLinked="1"/>
        <c:tickLblPos val="nextTo"/>
        <c:crossAx val="9768076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'Nou Ingres'!$B$24</c:f>
              <c:strCache>
                <c:ptCount val="1"/>
                <c:pt idx="0">
                  <c:v>Eng. Disseny</c:v>
                </c:pt>
              </c:strCache>
            </c:strRef>
          </c:tx>
          <c:cat>
            <c:strRef>
              <c:f>'Nou Ingres'!$H$23:$M$23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Ingres'!$H$24:$M$24</c:f>
              <c:numCache>
                <c:formatCode>0.0%</c:formatCode>
                <c:ptCount val="6"/>
                <c:pt idx="0">
                  <c:v>1.17</c:v>
                </c:pt>
                <c:pt idx="1">
                  <c:v>1.1000000000000001</c:v>
                </c:pt>
                <c:pt idx="2">
                  <c:v>0.96</c:v>
                </c:pt>
                <c:pt idx="3">
                  <c:v>1.23</c:v>
                </c:pt>
                <c:pt idx="4">
                  <c:v>1.04</c:v>
                </c:pt>
                <c:pt idx="5">
                  <c:v>1.1200000000000001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88-4775-B8A2-F6ACFF429857}"/>
            </c:ext>
          </c:extLst>
        </c:ser>
        <c:ser>
          <c:idx val="1"/>
          <c:order val="1"/>
          <c:tx>
            <c:strRef>
              <c:f>'Nou Ingres'!$B$25</c:f>
              <c:strCache>
                <c:ptCount val="1"/>
                <c:pt idx="0">
                  <c:v>Eng. Fase Comuna</c:v>
                </c:pt>
              </c:strCache>
            </c:strRef>
          </c:tx>
          <c:cat>
            <c:strRef>
              <c:f>'Nou Ingres'!$H$23:$M$23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Ingres'!$H$25:$M$25</c:f>
              <c:numCache>
                <c:formatCode>0.0%</c:formatCode>
                <c:ptCount val="6"/>
                <c:pt idx="0">
                  <c:v>0.88500000000000001</c:v>
                </c:pt>
                <c:pt idx="1">
                  <c:v>0.83</c:v>
                </c:pt>
                <c:pt idx="2">
                  <c:v>0.87</c:v>
                </c:pt>
                <c:pt idx="3">
                  <c:v>0.75</c:v>
                </c:pt>
                <c:pt idx="4">
                  <c:v>0.83499999999999996</c:v>
                </c:pt>
                <c:pt idx="5">
                  <c:v>0.67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88-4775-B8A2-F6ACFF429857}"/>
            </c:ext>
          </c:extLst>
        </c:ser>
        <c:ser>
          <c:idx val="2"/>
          <c:order val="2"/>
          <c:tx>
            <c:strRef>
              <c:f>'Nou Ingres'!$B$26</c:f>
              <c:strCache>
                <c:ptCount val="1"/>
                <c:pt idx="0">
                  <c:v>Eng. Informatica</c:v>
                </c:pt>
              </c:strCache>
            </c:strRef>
          </c:tx>
          <c:cat>
            <c:strRef>
              <c:f>'Nou Ingres'!$H$23:$M$23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Ingres'!$H$26:$M$26</c:f>
              <c:numCache>
                <c:formatCode>0.0%</c:formatCode>
                <c:ptCount val="6"/>
                <c:pt idx="0">
                  <c:v>0.96</c:v>
                </c:pt>
                <c:pt idx="1">
                  <c:v>1.18</c:v>
                </c:pt>
                <c:pt idx="2">
                  <c:v>1.04</c:v>
                </c:pt>
                <c:pt idx="3">
                  <c:v>1.34</c:v>
                </c:pt>
                <c:pt idx="4">
                  <c:v>1.2</c:v>
                </c:pt>
                <c:pt idx="5">
                  <c:v>1.36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88-4775-B8A2-F6ACFF429857}"/>
            </c:ext>
          </c:extLst>
        </c:ser>
        <c:ser>
          <c:idx val="3"/>
          <c:order val="3"/>
          <c:tx>
            <c:strRef>
              <c:f>'Nou Ingres'!$B$27</c:f>
              <c:strCache>
                <c:ptCount val="1"/>
                <c:pt idx="0">
                  <c:v>MUESAEI</c:v>
                </c:pt>
              </c:strCache>
            </c:strRef>
          </c:tx>
          <c:cat>
            <c:strRef>
              <c:f>'Nou Ingres'!$H$23:$M$23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Ingres'!$H$27:$M$27</c:f>
              <c:numCache>
                <c:formatCode>0.0%</c:formatCode>
                <c:ptCount val="6"/>
                <c:pt idx="0">
                  <c:v>0</c:v>
                </c:pt>
                <c:pt idx="1">
                  <c:v>0.66666666666666663</c:v>
                </c:pt>
                <c:pt idx="2">
                  <c:v>0.6333333333333333</c:v>
                </c:pt>
                <c:pt idx="3">
                  <c:v>0.43333333333333335</c:v>
                </c:pt>
                <c:pt idx="4">
                  <c:v>0.56666666666666665</c:v>
                </c:pt>
                <c:pt idx="5">
                  <c:v>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88-4775-B8A2-F6ACFF429857}"/>
            </c:ext>
          </c:extLst>
        </c:ser>
        <c:ser>
          <c:idx val="4"/>
          <c:order val="4"/>
          <c:tx>
            <c:strRef>
              <c:f>'Nou Ingres'!$B$28</c:f>
              <c:strCache>
                <c:ptCount val="1"/>
                <c:pt idx="0">
                  <c:v>Total EPSEVG</c:v>
                </c:pt>
              </c:strCache>
            </c:strRef>
          </c:tx>
          <c:cat>
            <c:strRef>
              <c:f>'Nou Ingres'!$H$23:$M$23</c:f>
              <c:strCache>
                <c:ptCount val="6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</c:strCache>
            </c:strRef>
          </c:cat>
          <c:val>
            <c:numRef>
              <c:f>'Nou Ingres'!$H$28:$M$28</c:f>
              <c:numCache>
                <c:formatCode>0.0%</c:formatCode>
                <c:ptCount val="6"/>
                <c:pt idx="0">
                  <c:v>0.97714285714285709</c:v>
                </c:pt>
                <c:pt idx="1">
                  <c:v>0.93421052631578949</c:v>
                </c:pt>
                <c:pt idx="2">
                  <c:v>0.89736842105263159</c:v>
                </c:pt>
                <c:pt idx="3">
                  <c:v>0.92894736842105263</c:v>
                </c:pt>
                <c:pt idx="4">
                  <c:v>0.91578947368421049</c:v>
                </c:pt>
                <c:pt idx="5">
                  <c:v>0.86578947368421055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E88-4775-B8A2-F6ACFF429857}"/>
            </c:ext>
          </c:extLst>
        </c:ser>
        <c:dLbls/>
        <c:marker val="1"/>
        <c:axId val="137612672"/>
        <c:axId val="137634944"/>
      </c:lineChart>
      <c:catAx>
        <c:axId val="137612672"/>
        <c:scaling>
          <c:orientation val="minMax"/>
        </c:scaling>
        <c:axPos val="b"/>
        <c:numFmt formatCode="General" sourceLinked="0"/>
        <c:tickLblPos val="nextTo"/>
        <c:crossAx val="137634944"/>
        <c:crosses val="autoZero"/>
        <c:auto val="1"/>
        <c:lblAlgn val="ctr"/>
        <c:lblOffset val="100"/>
      </c:catAx>
      <c:valAx>
        <c:axId val="137634944"/>
        <c:scaling>
          <c:orientation val="minMax"/>
        </c:scaling>
        <c:axPos val="l"/>
        <c:majorGridlines/>
        <c:numFmt formatCode="0.0%" sourceLinked="1"/>
        <c:tickLblPos val="nextTo"/>
        <c:crossAx val="13761267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'Nou Ingres'!$B$11</c:f>
              <c:strCache>
                <c:ptCount val="1"/>
                <c:pt idx="0">
                  <c:v>Nou ingres total EPSEVG</c:v>
                </c:pt>
              </c:strCache>
            </c:strRef>
          </c:tx>
          <c:cat>
            <c:strRef>
              <c:f>'Nou Ingres'!$D$2:$M$2</c:f>
              <c:strCache>
                <c:ptCount val="10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2015-16</c:v>
                </c:pt>
                <c:pt idx="7">
                  <c:v>2016-17</c:v>
                </c:pt>
                <c:pt idx="8">
                  <c:v>2017-18</c:v>
                </c:pt>
                <c:pt idx="9">
                  <c:v>2018-19-1</c:v>
                </c:pt>
              </c:strCache>
            </c:strRef>
          </c:cat>
          <c:val>
            <c:numRef>
              <c:f>'Nou Ingres'!$D$11:$M$11</c:f>
              <c:numCache>
                <c:formatCode>0</c:formatCode>
                <c:ptCount val="10"/>
                <c:pt idx="0">
                  <c:v>249</c:v>
                </c:pt>
                <c:pt idx="1">
                  <c:v>339</c:v>
                </c:pt>
                <c:pt idx="2">
                  <c:v>367</c:v>
                </c:pt>
                <c:pt idx="3">
                  <c:v>375</c:v>
                </c:pt>
                <c:pt idx="4">
                  <c:v>342</c:v>
                </c:pt>
                <c:pt idx="5">
                  <c:v>355</c:v>
                </c:pt>
                <c:pt idx="6">
                  <c:v>341</c:v>
                </c:pt>
                <c:pt idx="7">
                  <c:v>353</c:v>
                </c:pt>
                <c:pt idx="8">
                  <c:v>348</c:v>
                </c:pt>
                <c:pt idx="9">
                  <c:v>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3B-4E38-A47F-6E5F8608D130}"/>
            </c:ext>
          </c:extLst>
        </c:ser>
        <c:dLbls/>
        <c:marker val="1"/>
        <c:axId val="137659520"/>
        <c:axId val="137661056"/>
      </c:lineChart>
      <c:catAx>
        <c:axId val="137659520"/>
        <c:scaling>
          <c:orientation val="minMax"/>
        </c:scaling>
        <c:axPos val="b"/>
        <c:numFmt formatCode="General" sourceLinked="0"/>
        <c:tickLblPos val="nextTo"/>
        <c:crossAx val="137661056"/>
        <c:crosses val="autoZero"/>
        <c:auto val="1"/>
        <c:lblAlgn val="ctr"/>
        <c:lblOffset val="100"/>
      </c:catAx>
      <c:valAx>
        <c:axId val="137661056"/>
        <c:scaling>
          <c:orientation val="minMax"/>
        </c:scaling>
        <c:axPos val="l"/>
        <c:majorGridlines/>
        <c:numFmt formatCode="0" sourceLinked="1"/>
        <c:tickLblPos val="nextTo"/>
        <c:crossAx val="137659520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'Total Matricula'!$B$3</c:f>
              <c:strCache>
                <c:ptCount val="1"/>
                <c:pt idx="0">
                  <c:v>Grau Eng. Disseny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Matricula'!$D$3:$N$3</c:f>
              <c:numCache>
                <c:formatCode>General</c:formatCode>
                <c:ptCount val="11"/>
                <c:pt idx="0">
                  <c:v>0</c:v>
                </c:pt>
                <c:pt idx="1">
                  <c:v>66</c:v>
                </c:pt>
                <c:pt idx="2">
                  <c:v>147</c:v>
                </c:pt>
                <c:pt idx="3">
                  <c:v>226</c:v>
                </c:pt>
                <c:pt idx="4">
                  <c:v>310</c:v>
                </c:pt>
                <c:pt idx="5">
                  <c:v>381</c:v>
                </c:pt>
                <c:pt idx="6">
                  <c:v>425</c:v>
                </c:pt>
                <c:pt idx="7">
                  <c:v>431</c:v>
                </c:pt>
                <c:pt idx="8">
                  <c:v>435</c:v>
                </c:pt>
                <c:pt idx="9">
                  <c:v>447</c:v>
                </c:pt>
                <c:pt idx="10">
                  <c:v>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5-4680-B54C-DC0B7624D990}"/>
            </c:ext>
          </c:extLst>
        </c:ser>
        <c:ser>
          <c:idx val="1"/>
          <c:order val="1"/>
          <c:tx>
            <c:strRef>
              <c:f>'Total Matricula'!$B$4</c:f>
              <c:strCache>
                <c:ptCount val="1"/>
                <c:pt idx="0">
                  <c:v>Grau Eng. Fase Comuna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Matricula'!$D$4:$N$4</c:f>
              <c:numCache>
                <c:formatCode>General</c:formatCode>
                <c:ptCount val="11"/>
                <c:pt idx="0">
                  <c:v>0</c:v>
                </c:pt>
                <c:pt idx="1">
                  <c:v>203</c:v>
                </c:pt>
                <c:pt idx="2">
                  <c:v>292</c:v>
                </c:pt>
                <c:pt idx="3">
                  <c:v>356</c:v>
                </c:pt>
                <c:pt idx="4">
                  <c:v>318</c:v>
                </c:pt>
                <c:pt idx="5">
                  <c:v>152</c:v>
                </c:pt>
                <c:pt idx="6">
                  <c:v>114</c:v>
                </c:pt>
                <c:pt idx="7">
                  <c:v>167</c:v>
                </c:pt>
                <c:pt idx="8">
                  <c:v>173</c:v>
                </c:pt>
                <c:pt idx="9">
                  <c:v>176</c:v>
                </c:pt>
                <c:pt idx="10">
                  <c:v>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A5-4680-B54C-DC0B7624D990}"/>
            </c:ext>
          </c:extLst>
        </c:ser>
        <c:ser>
          <c:idx val="2"/>
          <c:order val="2"/>
          <c:tx>
            <c:strRef>
              <c:f>'Total Matricula'!$B$5</c:f>
              <c:strCache>
                <c:ptCount val="1"/>
                <c:pt idx="0">
                  <c:v>Grau Eng. Mecanica</c:v>
                </c:pt>
              </c:strCache>
            </c:strRef>
          </c:tx>
          <c:cat>
            <c:multiLvlStrRef>
              <c:f>'Total Matricula'!$D$2:$N$3</c:f>
              <c:multiLvlStrCache>
                <c:ptCount val="11"/>
                <c:lvl>
                  <c:pt idx="0">
                    <c:v>0</c:v>
                  </c:pt>
                  <c:pt idx="1">
                    <c:v>66</c:v>
                  </c:pt>
                  <c:pt idx="2">
                    <c:v>147</c:v>
                  </c:pt>
                  <c:pt idx="3">
                    <c:v>226</c:v>
                  </c:pt>
                  <c:pt idx="4">
                    <c:v>310</c:v>
                  </c:pt>
                  <c:pt idx="5">
                    <c:v>381</c:v>
                  </c:pt>
                  <c:pt idx="6">
                    <c:v>425</c:v>
                  </c:pt>
                  <c:pt idx="7">
                    <c:v>431</c:v>
                  </c:pt>
                  <c:pt idx="8">
                    <c:v>435</c:v>
                  </c:pt>
                  <c:pt idx="9">
                    <c:v>447</c:v>
                  </c:pt>
                  <c:pt idx="10">
                    <c:v>425</c:v>
                  </c:pt>
                </c:lvl>
                <c:lvl>
                  <c:pt idx="0">
                    <c:v>2008-09</c:v>
                  </c:pt>
                  <c:pt idx="1">
                    <c:v>2009-10</c:v>
                  </c:pt>
                  <c:pt idx="2">
                    <c:v>2010-11</c:v>
                  </c:pt>
                  <c:pt idx="3">
                    <c:v>2011-12</c:v>
                  </c:pt>
                  <c:pt idx="4">
                    <c:v>2012-13</c:v>
                  </c:pt>
                  <c:pt idx="5">
                    <c:v>2013-14</c:v>
                  </c:pt>
                  <c:pt idx="6">
                    <c:v>2014-15</c:v>
                  </c:pt>
                  <c:pt idx="7">
                    <c:v>2015-16</c:v>
                  </c:pt>
                  <c:pt idx="8">
                    <c:v>2016-17</c:v>
                  </c:pt>
                  <c:pt idx="9">
                    <c:v>2017-18</c:v>
                  </c:pt>
                  <c:pt idx="10">
                    <c:v>2018-19-1</c:v>
                  </c:pt>
                </c:lvl>
              </c:multiLvlStrCache>
            </c:multiLvlStrRef>
          </c:cat>
          <c:val>
            <c:numRef>
              <c:f>'Total Matricula'!$D$5:$N$5</c:f>
              <c:numCache>
                <c:formatCode>General</c:formatCode>
                <c:ptCount val="11"/>
                <c:pt idx="0">
                  <c:v>0</c:v>
                </c:pt>
                <c:pt idx="1">
                  <c:v>26</c:v>
                </c:pt>
                <c:pt idx="2">
                  <c:v>64</c:v>
                </c:pt>
                <c:pt idx="3">
                  <c:v>118</c:v>
                </c:pt>
                <c:pt idx="4">
                  <c:v>223</c:v>
                </c:pt>
                <c:pt idx="5">
                  <c:v>387</c:v>
                </c:pt>
                <c:pt idx="6">
                  <c:v>426</c:v>
                </c:pt>
                <c:pt idx="7">
                  <c:v>414</c:v>
                </c:pt>
                <c:pt idx="8">
                  <c:v>349</c:v>
                </c:pt>
                <c:pt idx="9">
                  <c:v>380</c:v>
                </c:pt>
                <c:pt idx="10">
                  <c:v>298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A5-4680-B54C-DC0B7624D990}"/>
            </c:ext>
          </c:extLst>
        </c:ser>
        <c:ser>
          <c:idx val="3"/>
          <c:order val="3"/>
          <c:tx>
            <c:strRef>
              <c:f>'Total Matricula'!$B$6</c:f>
              <c:strCache>
                <c:ptCount val="1"/>
                <c:pt idx="0">
                  <c:v>Grau Eng. Electrica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Matricula'!$D$6:$N$6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19</c:v>
                </c:pt>
                <c:pt idx="3">
                  <c:v>38</c:v>
                </c:pt>
                <c:pt idx="4">
                  <c:v>79</c:v>
                </c:pt>
                <c:pt idx="5">
                  <c:v>107</c:v>
                </c:pt>
                <c:pt idx="6">
                  <c:v>112</c:v>
                </c:pt>
                <c:pt idx="7">
                  <c:v>98</c:v>
                </c:pt>
                <c:pt idx="8">
                  <c:v>80</c:v>
                </c:pt>
                <c:pt idx="9">
                  <c:v>77</c:v>
                </c:pt>
                <c:pt idx="10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5-4680-B54C-DC0B7624D990}"/>
            </c:ext>
          </c:extLst>
        </c:ser>
        <c:ser>
          <c:idx val="4"/>
          <c:order val="4"/>
          <c:tx>
            <c:strRef>
              <c:f>'Total Matricula'!$B$7</c:f>
              <c:strCache>
                <c:ptCount val="1"/>
                <c:pt idx="0">
                  <c:v>Grau Eng. Electronica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Matricula'!$D$7:$N$7</c:f>
              <c:numCache>
                <c:formatCode>General</c:formatCode>
                <c:ptCount val="11"/>
                <c:pt idx="0">
                  <c:v>0</c:v>
                </c:pt>
                <c:pt idx="1">
                  <c:v>2</c:v>
                </c:pt>
                <c:pt idx="2">
                  <c:v>23</c:v>
                </c:pt>
                <c:pt idx="3">
                  <c:v>40</c:v>
                </c:pt>
                <c:pt idx="4">
                  <c:v>74</c:v>
                </c:pt>
                <c:pt idx="5">
                  <c:v>103</c:v>
                </c:pt>
                <c:pt idx="6">
                  <c:v>130</c:v>
                </c:pt>
                <c:pt idx="7">
                  <c:v>119</c:v>
                </c:pt>
                <c:pt idx="8">
                  <c:v>122</c:v>
                </c:pt>
                <c:pt idx="9">
                  <c:v>133</c:v>
                </c:pt>
                <c:pt idx="10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A5-4680-B54C-DC0B7624D990}"/>
            </c:ext>
          </c:extLst>
        </c:ser>
        <c:ser>
          <c:idx val="5"/>
          <c:order val="5"/>
          <c:tx>
            <c:strRef>
              <c:f>'Total Matricula'!$B$8</c:f>
              <c:strCache>
                <c:ptCount val="1"/>
                <c:pt idx="0">
                  <c:v>Grau Eng. Informatica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Matricula'!$D$8:$N$8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69</c:v>
                </c:pt>
                <c:pt idx="4">
                  <c:v>118</c:v>
                </c:pt>
                <c:pt idx="5">
                  <c:v>145</c:v>
                </c:pt>
                <c:pt idx="6">
                  <c:v>152</c:v>
                </c:pt>
                <c:pt idx="7">
                  <c:v>148</c:v>
                </c:pt>
                <c:pt idx="8">
                  <c:v>166</c:v>
                </c:pt>
                <c:pt idx="9">
                  <c:v>178</c:v>
                </c:pt>
                <c:pt idx="10">
                  <c:v>195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5A5-4680-B54C-DC0B7624D990}"/>
            </c:ext>
          </c:extLst>
        </c:ser>
        <c:ser>
          <c:idx val="6"/>
          <c:order val="6"/>
          <c:tx>
            <c:strRef>
              <c:f>'Total Matricula'!$B$9</c:f>
              <c:strCache>
                <c:ptCount val="1"/>
                <c:pt idx="0">
                  <c:v>Grau Eng. S.Electronics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Matricula'!$D$9:$N$9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44</c:v>
                </c:pt>
                <c:pt idx="4">
                  <c:v>31</c:v>
                </c:pt>
                <c:pt idx="5">
                  <c:v>26</c:v>
                </c:pt>
                <c:pt idx="6">
                  <c:v>21</c:v>
                </c:pt>
                <c:pt idx="7">
                  <c:v>16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A5-4680-B54C-DC0B7624D990}"/>
            </c:ext>
          </c:extLst>
        </c:ser>
        <c:ser>
          <c:idx val="7"/>
          <c:order val="7"/>
          <c:tx>
            <c:strRef>
              <c:f>'Total Matricula'!$B$10</c:f>
              <c:strCache>
                <c:ptCount val="1"/>
                <c:pt idx="0">
                  <c:v>Master MUESAEI</c:v>
                </c:pt>
              </c:strCache>
            </c:strRef>
          </c:tx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Matricula'!$D$10:$N$10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7</c:v>
                </c:pt>
                <c:pt idx="6">
                  <c:v>29</c:v>
                </c:pt>
                <c:pt idx="7">
                  <c:v>40</c:v>
                </c:pt>
                <c:pt idx="8">
                  <c:v>35</c:v>
                </c:pt>
                <c:pt idx="9">
                  <c:v>29</c:v>
                </c:pt>
                <c:pt idx="10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5A5-4680-B54C-DC0B7624D990}"/>
            </c:ext>
          </c:extLst>
        </c:ser>
        <c:dLbls/>
        <c:marker val="1"/>
        <c:axId val="137702784"/>
        <c:axId val="137729152"/>
      </c:lineChart>
      <c:catAx>
        <c:axId val="137702784"/>
        <c:scaling>
          <c:orientation val="minMax"/>
        </c:scaling>
        <c:axPos val="b"/>
        <c:numFmt formatCode="General" sourceLinked="0"/>
        <c:tickLblPos val="nextTo"/>
        <c:crossAx val="137729152"/>
        <c:crosses val="autoZero"/>
        <c:auto val="1"/>
        <c:lblAlgn val="ctr"/>
        <c:lblOffset val="100"/>
      </c:catAx>
      <c:valAx>
        <c:axId val="137729152"/>
        <c:scaling>
          <c:orientation val="minMax"/>
        </c:scaling>
        <c:axPos val="l"/>
        <c:majorGridlines/>
        <c:numFmt formatCode="General" sourceLinked="1"/>
        <c:tickLblPos val="nextTo"/>
        <c:crossAx val="13770278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8"/>
          <c:order val="0"/>
          <c:tx>
            <c:strRef>
              <c:f>'Total Matricula'!$B$12</c:f>
              <c:strCache>
                <c:ptCount val="1"/>
                <c:pt idx="0">
                  <c:v>TOTAL MATRIC. Graus+Master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Matricula'!$D$12:$N$12</c:f>
              <c:numCache>
                <c:formatCode>General</c:formatCode>
                <c:ptCount val="11"/>
                <c:pt idx="0">
                  <c:v>0</c:v>
                </c:pt>
                <c:pt idx="1">
                  <c:v>298</c:v>
                </c:pt>
                <c:pt idx="2">
                  <c:v>600</c:v>
                </c:pt>
                <c:pt idx="3">
                  <c:v>891</c:v>
                </c:pt>
                <c:pt idx="4">
                  <c:v>1162</c:v>
                </c:pt>
                <c:pt idx="5">
                  <c:v>1308</c:v>
                </c:pt>
                <c:pt idx="6">
                  <c:v>1409</c:v>
                </c:pt>
                <c:pt idx="7">
                  <c:v>1433</c:v>
                </c:pt>
                <c:pt idx="8">
                  <c:v>1362</c:v>
                </c:pt>
                <c:pt idx="9">
                  <c:v>1423</c:v>
                </c:pt>
                <c:pt idx="10">
                  <c:v>1309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5A5-4680-B54C-DC0B7624D990}"/>
            </c:ext>
          </c:extLst>
        </c:ser>
        <c:ser>
          <c:idx val="0"/>
          <c:order val="1"/>
          <c:tx>
            <c:v>EPSEVG Total Matricula</c:v>
          </c:tx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es-ES"/>
                </a:p>
              </c:txPr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'Total Matricula'!$D$2:$N$2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2018-19-1</c:v>
                </c:pt>
              </c:strCache>
            </c:strRef>
          </c:cat>
          <c:val>
            <c:numRef>
              <c:f>'Total Matricula'!$D$23:$N$23</c:f>
              <c:numCache>
                <c:formatCode>General</c:formatCode>
                <c:ptCount val="11"/>
                <c:pt idx="0">
                  <c:v>1248</c:v>
                </c:pt>
                <c:pt idx="1">
                  <c:v>1285</c:v>
                </c:pt>
                <c:pt idx="2">
                  <c:v>1300</c:v>
                </c:pt>
                <c:pt idx="3">
                  <c:v>1356</c:v>
                </c:pt>
                <c:pt idx="4">
                  <c:v>1403</c:v>
                </c:pt>
                <c:pt idx="5">
                  <c:v>1360</c:v>
                </c:pt>
                <c:pt idx="6">
                  <c:v>1459</c:v>
                </c:pt>
                <c:pt idx="7">
                  <c:v>1439</c:v>
                </c:pt>
                <c:pt idx="8">
                  <c:v>1362</c:v>
                </c:pt>
                <c:pt idx="9">
                  <c:v>1423</c:v>
                </c:pt>
                <c:pt idx="10">
                  <c:v>1309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E7-4D80-9629-BE771B7A2CA2}"/>
            </c:ext>
          </c:extLst>
        </c:ser>
        <c:dLbls/>
        <c:marker val="1"/>
        <c:axId val="138034560"/>
        <c:axId val="138040448"/>
      </c:lineChart>
      <c:catAx>
        <c:axId val="138034560"/>
        <c:scaling>
          <c:orientation val="minMax"/>
        </c:scaling>
        <c:axPos val="b"/>
        <c:numFmt formatCode="General" sourceLinked="0"/>
        <c:tickLblPos val="nextTo"/>
        <c:crossAx val="138040448"/>
        <c:crosses val="autoZero"/>
        <c:auto val="1"/>
        <c:lblAlgn val="ctr"/>
        <c:lblOffset val="100"/>
      </c:catAx>
      <c:valAx>
        <c:axId val="138040448"/>
        <c:scaling>
          <c:orientation val="minMax"/>
        </c:scaling>
        <c:axPos val="l"/>
        <c:majorGridlines/>
        <c:numFmt formatCode="General" sourceLinked="1"/>
        <c:tickLblPos val="nextTo"/>
        <c:crossAx val="1380345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/>
      <c:pieChart>
        <c:varyColors val="1"/>
        <c:ser>
          <c:idx val="0"/>
          <c:order val="0"/>
          <c:tx>
            <c:strRef>
              <c:f>'Total Matricula'!$O$2</c:f>
              <c:strCache>
                <c:ptCount val="1"/>
                <c:pt idx="0">
                  <c:v>% de la matricula total EPSEVG 2018/19</c:v>
                </c:pt>
              </c:strCache>
            </c:strRef>
          </c:tx>
          <c:dLbls>
            <c:showVal val="1"/>
            <c:showLeaderLines val="1"/>
          </c:dLbls>
          <c:cat>
            <c:multiLvlStrRef>
              <c:f>'Total Matricula'!$B$3:$C$11</c:f>
              <c:multiLvlStrCache>
                <c:ptCount val="9"/>
                <c:lvl>
                  <c:pt idx="0">
                    <c:v>D</c:v>
                  </c:pt>
                  <c:pt idx="1">
                    <c:v>N</c:v>
                  </c:pt>
                  <c:pt idx="2">
                    <c:v>M</c:v>
                  </c:pt>
                  <c:pt idx="3">
                    <c:v>E</c:v>
                  </c:pt>
                  <c:pt idx="4">
                    <c:v>K</c:v>
                  </c:pt>
                  <c:pt idx="5">
                    <c:v>I</c:v>
                  </c:pt>
                  <c:pt idx="6">
                    <c:v>T</c:v>
                  </c:pt>
                  <c:pt idx="7">
                    <c:v>R</c:v>
                  </c:pt>
                  <c:pt idx="8">
                    <c:v>B</c:v>
                  </c:pt>
                </c:lvl>
                <c:lvl>
                  <c:pt idx="0">
                    <c:v>Grau Eng. Disseny</c:v>
                  </c:pt>
                  <c:pt idx="1">
                    <c:v>Grau Eng. Fase Comuna</c:v>
                  </c:pt>
                  <c:pt idx="2">
                    <c:v>Grau Eng. Mecanica</c:v>
                  </c:pt>
                  <c:pt idx="3">
                    <c:v>Grau Eng. Electrica</c:v>
                  </c:pt>
                  <c:pt idx="4">
                    <c:v>Grau Eng. Electronica</c:v>
                  </c:pt>
                  <c:pt idx="5">
                    <c:v>Grau Eng. Informatica</c:v>
                  </c:pt>
                  <c:pt idx="6">
                    <c:v>Grau Eng. S.Electronics</c:v>
                  </c:pt>
                  <c:pt idx="7">
                    <c:v>Master MUESAEI</c:v>
                  </c:pt>
                  <c:pt idx="8">
                    <c:v>Master MBDesign</c:v>
                  </c:pt>
                </c:lvl>
              </c:multiLvlStrCache>
            </c:multiLvlStrRef>
          </c:cat>
          <c:val>
            <c:numRef>
              <c:f>'Total Matricula'!$O$3:$O$11</c:f>
              <c:numCache>
                <c:formatCode>0.00%</c:formatCode>
                <c:ptCount val="9"/>
                <c:pt idx="0">
                  <c:v>0.32467532467532467</c:v>
                </c:pt>
                <c:pt idx="1">
                  <c:v>0.1573720397249809</c:v>
                </c:pt>
                <c:pt idx="2">
                  <c:v>0.22765469824293355</c:v>
                </c:pt>
                <c:pt idx="3">
                  <c:v>3.819709702062643E-2</c:v>
                </c:pt>
                <c:pt idx="4">
                  <c:v>7.1810542398777696E-2</c:v>
                </c:pt>
                <c:pt idx="5">
                  <c:v>0.14896867838044309</c:v>
                </c:pt>
                <c:pt idx="6">
                  <c:v>0</c:v>
                </c:pt>
                <c:pt idx="7">
                  <c:v>2.9029793735676088E-2</c:v>
                </c:pt>
                <c:pt idx="8">
                  <c:v>2.2918258212375861E-3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Titulats per </a:t>
            </a:r>
            <a:r>
              <a:rPr lang="ca-ES" sz="1400" baseline="0"/>
              <a:t>Graus</a:t>
            </a:r>
            <a:endParaRPr lang="ca-ES" sz="140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Titulats!$B$3</c:f>
              <c:strCache>
                <c:ptCount val="1"/>
                <c:pt idx="0">
                  <c:v>Eng. Disseny Ind i DP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Titulats!$H$3:$M$3</c:f>
              <c:numCache>
                <c:formatCode>General</c:formatCode>
                <c:ptCount val="6"/>
                <c:pt idx="0">
                  <c:v>16</c:v>
                </c:pt>
                <c:pt idx="1">
                  <c:v>38</c:v>
                </c:pt>
                <c:pt idx="2">
                  <c:v>52</c:v>
                </c:pt>
                <c:pt idx="3" formatCode="0">
                  <c:v>63</c:v>
                </c:pt>
                <c:pt idx="4" formatCode="0">
                  <c:v>71</c:v>
                </c:pt>
                <c:pt idx="5" formatCode="0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BD-4F79-979A-C0E39606648F}"/>
            </c:ext>
          </c:extLst>
        </c:ser>
        <c:ser>
          <c:idx val="1"/>
          <c:order val="1"/>
          <c:tx>
            <c:strRef>
              <c:f>Titulats!$B$4</c:f>
              <c:strCache>
                <c:ptCount val="1"/>
                <c:pt idx="0">
                  <c:v>Eng. Mecanica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Titulats!$H$4:$M$4</c:f>
              <c:numCache>
                <c:formatCode>General</c:formatCode>
                <c:ptCount val="6"/>
                <c:pt idx="0">
                  <c:v>14</c:v>
                </c:pt>
                <c:pt idx="1">
                  <c:v>42</c:v>
                </c:pt>
                <c:pt idx="2">
                  <c:v>49</c:v>
                </c:pt>
                <c:pt idx="3" formatCode="0">
                  <c:v>55</c:v>
                </c:pt>
                <c:pt idx="4" formatCode="0">
                  <c:v>61</c:v>
                </c:pt>
                <c:pt idx="5" formatCode="0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BD-4F79-979A-C0E39606648F}"/>
            </c:ext>
          </c:extLst>
        </c:ser>
        <c:ser>
          <c:idx val="2"/>
          <c:order val="2"/>
          <c:tx>
            <c:strRef>
              <c:f>Titulats!$B$5</c:f>
              <c:strCache>
                <c:ptCount val="1"/>
                <c:pt idx="0">
                  <c:v>Eng. Electrica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Titulats!$H$5:$M$5</c:f>
              <c:numCache>
                <c:formatCode>General</c:formatCode>
                <c:ptCount val="6"/>
                <c:pt idx="0">
                  <c:v>6</c:v>
                </c:pt>
                <c:pt idx="1">
                  <c:v>17</c:v>
                </c:pt>
                <c:pt idx="2">
                  <c:v>14</c:v>
                </c:pt>
                <c:pt idx="3" formatCode="0">
                  <c:v>16</c:v>
                </c:pt>
                <c:pt idx="4" formatCode="0">
                  <c:v>16</c:v>
                </c:pt>
                <c:pt idx="5" formatCode="0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BD-4F79-979A-C0E39606648F}"/>
            </c:ext>
          </c:extLst>
        </c:ser>
        <c:ser>
          <c:idx val="3"/>
          <c:order val="3"/>
          <c:tx>
            <c:strRef>
              <c:f>Titulats!$B$6</c:f>
              <c:strCache>
                <c:ptCount val="1"/>
                <c:pt idx="0">
                  <c:v>Eng. Electronica I. i Aut</c:v>
                </c:pt>
              </c:strCache>
            </c:strRef>
          </c:tx>
          <c:cat>
            <c:multiLvlStrRef>
              <c:f>Titulats!$H$2:$M$3</c:f>
              <c:multiLvlStrCache>
                <c:ptCount val="6"/>
                <c:lvl>
                  <c:pt idx="0">
                    <c:v>16</c:v>
                  </c:pt>
                  <c:pt idx="1">
                    <c:v>38</c:v>
                  </c:pt>
                  <c:pt idx="2">
                    <c:v>52</c:v>
                  </c:pt>
                  <c:pt idx="3">
                    <c:v>63</c:v>
                  </c:pt>
                  <c:pt idx="4">
                    <c:v>71</c:v>
                  </c:pt>
                  <c:pt idx="5">
                    <c:v>71</c:v>
                  </c:pt>
                </c:lvl>
                <c:lvl>
                  <c:pt idx="0">
                    <c:v>2012-13</c:v>
                  </c:pt>
                  <c:pt idx="1">
                    <c:v>2013-14</c:v>
                  </c:pt>
                  <c:pt idx="2">
                    <c:v>2014-15</c:v>
                  </c:pt>
                  <c:pt idx="3">
                    <c:v>2015-16</c:v>
                  </c:pt>
                  <c:pt idx="4">
                    <c:v>2016-17</c:v>
                  </c:pt>
                  <c:pt idx="5">
                    <c:v>2017-18</c:v>
                  </c:pt>
                </c:lvl>
              </c:multiLvlStrCache>
            </c:multiLvlStrRef>
          </c:cat>
          <c:val>
            <c:numRef>
              <c:f>Titulats!$H$6:$M$6</c:f>
              <c:numCache>
                <c:formatCode>General</c:formatCode>
                <c:ptCount val="6"/>
                <c:pt idx="0">
                  <c:v>15</c:v>
                </c:pt>
                <c:pt idx="1">
                  <c:v>10</c:v>
                </c:pt>
                <c:pt idx="2">
                  <c:v>24</c:v>
                </c:pt>
                <c:pt idx="3" formatCode="0">
                  <c:v>16</c:v>
                </c:pt>
                <c:pt idx="4" formatCode="0">
                  <c:v>18</c:v>
                </c:pt>
                <c:pt idx="5" formatCode="0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BD-4F79-979A-C0E39606648F}"/>
            </c:ext>
          </c:extLst>
        </c:ser>
        <c:ser>
          <c:idx val="4"/>
          <c:order val="4"/>
          <c:tx>
            <c:strRef>
              <c:f>Titulats!$B$7</c:f>
              <c:strCache>
                <c:ptCount val="1"/>
                <c:pt idx="0">
                  <c:v>Eng. Informatica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Titulats!$H$7:$M$7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 formatCode="0">
                  <c:v>14</c:v>
                </c:pt>
                <c:pt idx="4" formatCode="0">
                  <c:v>17</c:v>
                </c:pt>
                <c:pt idx="5" formatCode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BD-4F79-979A-C0E39606648F}"/>
            </c:ext>
          </c:extLst>
        </c:ser>
        <c:ser>
          <c:idx val="5"/>
          <c:order val="5"/>
          <c:tx>
            <c:strRef>
              <c:f>Titulats!$B$8</c:f>
              <c:strCache>
                <c:ptCount val="1"/>
                <c:pt idx="0">
                  <c:v>Eng. S.Electronics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Titulats!$H$8:$M$8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 formatCode="0">
                  <c:v>13</c:v>
                </c:pt>
                <c:pt idx="4" formatCode="0">
                  <c:v>1</c:v>
                </c:pt>
                <c:pt idx="5" formatCode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BD-4F79-979A-C0E39606648F}"/>
            </c:ext>
          </c:extLst>
        </c:ser>
        <c:ser>
          <c:idx val="6"/>
          <c:order val="6"/>
          <c:tx>
            <c:strRef>
              <c:f>Titulats!$B$10</c:f>
              <c:strCache>
                <c:ptCount val="1"/>
                <c:pt idx="0">
                  <c:v>M. Barcelona Dessign</c:v>
                </c:pt>
              </c:strCache>
            </c:strRef>
          </c:tx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Titulats!$H$10:$M$10</c:f>
              <c:numCache>
                <c:formatCode>General</c:formatCode>
                <c:ptCount val="6"/>
                <c:pt idx="5" formatCode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BD-4F79-979A-C0E39606648F}"/>
            </c:ext>
          </c:extLst>
        </c:ser>
        <c:dLbls/>
        <c:marker val="1"/>
        <c:axId val="138016640"/>
        <c:axId val="138018176"/>
      </c:lineChart>
      <c:catAx>
        <c:axId val="138016640"/>
        <c:scaling>
          <c:orientation val="minMax"/>
        </c:scaling>
        <c:axPos val="b"/>
        <c:numFmt formatCode="General" sourceLinked="0"/>
        <c:tickLblPos val="nextTo"/>
        <c:crossAx val="138018176"/>
        <c:crosses val="autoZero"/>
        <c:auto val="1"/>
        <c:lblAlgn val="ctr"/>
        <c:lblOffset val="100"/>
      </c:catAx>
      <c:valAx>
        <c:axId val="138018176"/>
        <c:scaling>
          <c:orientation val="minMax"/>
        </c:scaling>
        <c:axPos val="l"/>
        <c:majorGridlines/>
        <c:numFmt formatCode="General" sourceLinked="1"/>
        <c:tickLblPos val="nextTo"/>
        <c:crossAx val="13801664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ca-ES" sz="1400"/>
              <a:t>Total</a:t>
            </a:r>
            <a:r>
              <a:rPr lang="ca-ES" sz="1400" baseline="0"/>
              <a:t> titulats de Graus + Màsters + Cicles a l'EPSEVG</a:t>
            </a:r>
            <a:endParaRPr lang="ca-ES" sz="1400"/>
          </a:p>
        </c:rich>
      </c:tx>
      <c:layout/>
    </c:title>
    <c:plotArea>
      <c:layout/>
      <c:lineChart>
        <c:grouping val="standard"/>
        <c:ser>
          <c:idx val="0"/>
          <c:order val="0"/>
          <c:dLbls>
            <c:dLbl>
              <c:idx val="3"/>
              <c:layout>
                <c:manualLayout>
                  <c:x val="-9.0998932025058848E-3"/>
                  <c:y val="-1.8239564785891636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F71-4DD9-B0D0-AA9E08621040}"/>
                </c:ext>
              </c:extLst>
            </c:dLbl>
            <c:dLbl>
              <c:idx val="5"/>
              <c:layout>
                <c:manualLayout>
                  <c:x val="-6.0793305092608239E-2"/>
                  <c:y val="-1.1090326404952005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71-4DD9-B0D0-AA9E08621040}"/>
                </c:ext>
              </c:extLst>
            </c:dLbl>
            <c:dLbl>
              <c:idx val="6"/>
              <c:layout>
                <c:manualLayout>
                  <c:x val="-2.8707739091854971E-2"/>
                  <c:y val="-4.3261899119180061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71-4DD9-B0D0-AA9E08621040}"/>
                </c:ext>
              </c:extLst>
            </c:dLbl>
            <c:dLbl>
              <c:idx val="7"/>
              <c:layout>
                <c:manualLayout>
                  <c:x val="-1.8012550424937268E-2"/>
                  <c:y val="-3.9687279928710302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71-4DD9-B0D0-AA9E0862104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Titulats!$D$58:$M$58</c:f>
              <c:strCache>
                <c:ptCount val="10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</c:strCache>
            </c:strRef>
          </c:cat>
          <c:val>
            <c:numRef>
              <c:f>Titulats!$D$59:$M$59</c:f>
              <c:numCache>
                <c:formatCode>General</c:formatCode>
                <c:ptCount val="10"/>
                <c:pt idx="0">
                  <c:v>204</c:v>
                </c:pt>
                <c:pt idx="1">
                  <c:v>203</c:v>
                </c:pt>
                <c:pt idx="2">
                  <c:v>217</c:v>
                </c:pt>
                <c:pt idx="3">
                  <c:v>184</c:v>
                </c:pt>
                <c:pt idx="4">
                  <c:v>146</c:v>
                </c:pt>
                <c:pt idx="5">
                  <c:v>188</c:v>
                </c:pt>
                <c:pt idx="6">
                  <c:v>318</c:v>
                </c:pt>
                <c:pt idx="7">
                  <c:v>199</c:v>
                </c:pt>
                <c:pt idx="8">
                  <c:v>196</c:v>
                </c:pt>
                <c:pt idx="9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F3-4BAA-89E6-C14B5C32624E}"/>
            </c:ext>
          </c:extLst>
        </c:ser>
        <c:dLbls/>
        <c:marker val="1"/>
        <c:axId val="138122752"/>
        <c:axId val="138124288"/>
      </c:lineChart>
      <c:catAx>
        <c:axId val="138122752"/>
        <c:scaling>
          <c:orientation val="minMax"/>
        </c:scaling>
        <c:axPos val="b"/>
        <c:numFmt formatCode="General" sourceLinked="0"/>
        <c:tickLblPos val="nextTo"/>
        <c:crossAx val="138124288"/>
        <c:crosses val="autoZero"/>
        <c:auto val="1"/>
        <c:lblAlgn val="ctr"/>
        <c:lblOffset val="100"/>
      </c:catAx>
      <c:valAx>
        <c:axId val="13812428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13812275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Titulats: Graus+Master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Titulats!$B$11</c:f>
              <c:strCache>
                <c:ptCount val="1"/>
                <c:pt idx="0">
                  <c:v>Graus+Master</c:v>
                </c:pt>
              </c:strCache>
            </c:strRef>
          </c:tx>
          <c:dLbls>
            <c:dLbl>
              <c:idx val="1"/>
              <c:layout>
                <c:manualLayout>
                  <c:x val="-0.10239809309550588"/>
                  <c:y val="-3.2996595061009444E-2"/>
                </c:manualLayout>
              </c:layout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35-4CC5-B40C-8509840F5F69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bg1">
                            <a:lumMod val="50000"/>
                          </a:schemeClr>
                        </a:solidFill>
                      </a:rPr>
                      <a:t>196</a:t>
                    </a:r>
                  </a:p>
                </c:rich>
              </c:tx>
              <c:dLblPos val="t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91-48B4-AA04-5A04E9D9300B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Titulats!$H$2:$M$2</c:f>
              <c:strCache>
                <c:ptCount val="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</c:strCache>
            </c:strRef>
          </c:cat>
          <c:val>
            <c:numRef>
              <c:f>Titulats!$H$11:$M$11</c:f>
              <c:numCache>
                <c:formatCode>General</c:formatCode>
                <c:ptCount val="6"/>
                <c:pt idx="0">
                  <c:v>51</c:v>
                </c:pt>
                <c:pt idx="1">
                  <c:v>113</c:v>
                </c:pt>
                <c:pt idx="2">
                  <c:v>153</c:v>
                </c:pt>
                <c:pt idx="3" formatCode="0">
                  <c:v>189</c:v>
                </c:pt>
                <c:pt idx="4" formatCode="0">
                  <c:v>196</c:v>
                </c:pt>
                <c:pt idx="5" formatCode="0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5-4EB4-B5D7-6A2560E3388A}"/>
            </c:ext>
          </c:extLst>
        </c:ser>
        <c:dLbls/>
        <c:marker val="1"/>
        <c:axId val="138170752"/>
        <c:axId val="138172288"/>
      </c:lineChart>
      <c:catAx>
        <c:axId val="138170752"/>
        <c:scaling>
          <c:orientation val="minMax"/>
        </c:scaling>
        <c:axPos val="b"/>
        <c:numFmt formatCode="General" sourceLinked="0"/>
        <c:tickLblPos val="nextTo"/>
        <c:crossAx val="138172288"/>
        <c:crosses val="autoZero"/>
        <c:auto val="1"/>
        <c:lblAlgn val="ctr"/>
        <c:lblOffset val="100"/>
      </c:catAx>
      <c:valAx>
        <c:axId val="138172288"/>
        <c:scaling>
          <c:orientation val="minMax"/>
        </c:scaling>
        <c:axPos val="l"/>
        <c:majorGridlines/>
        <c:numFmt formatCode="General" sourceLinked="1"/>
        <c:tickLblPos val="nextTo"/>
        <c:crossAx val="138170752"/>
        <c:crosses val="autoZero"/>
        <c:crossBetween val="between"/>
      </c:val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30</xdr:row>
      <xdr:rowOff>95250</xdr:rowOff>
    </xdr:from>
    <xdr:to>
      <xdr:col>7</xdr:col>
      <xdr:colOff>247650</xdr:colOff>
      <xdr:row>53</xdr:row>
      <xdr:rowOff>76200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495300</xdr:colOff>
      <xdr:row>30</xdr:row>
      <xdr:rowOff>66675</xdr:rowOff>
    </xdr:from>
    <xdr:to>
      <xdr:col>17</xdr:col>
      <xdr:colOff>514350</xdr:colOff>
      <xdr:row>51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66675</xdr:colOff>
      <xdr:row>0</xdr:row>
      <xdr:rowOff>133348</xdr:rowOff>
    </xdr:from>
    <xdr:to>
      <xdr:col>18</xdr:col>
      <xdr:colOff>542925</xdr:colOff>
      <xdr:row>20</xdr:row>
      <xdr:rowOff>104775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314319</xdr:colOff>
      <xdr:row>24</xdr:row>
      <xdr:rowOff>2</xdr:rowOff>
    </xdr:from>
    <xdr:to>
      <xdr:col>17</xdr:col>
      <xdr:colOff>571499</xdr:colOff>
      <xdr:row>55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466721</xdr:colOff>
      <xdr:row>57</xdr:row>
      <xdr:rowOff>114302</xdr:rowOff>
    </xdr:from>
    <xdr:to>
      <xdr:col>17</xdr:col>
      <xdr:colOff>495300</xdr:colOff>
      <xdr:row>75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581025</xdr:colOff>
      <xdr:row>76</xdr:row>
      <xdr:rowOff>76200</xdr:rowOff>
    </xdr:from>
    <xdr:to>
      <xdr:col>15</xdr:col>
      <xdr:colOff>190501</xdr:colOff>
      <xdr:row>94</xdr:row>
      <xdr:rowOff>28575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22</xdr:row>
      <xdr:rowOff>19050</xdr:rowOff>
    </xdr:from>
    <xdr:to>
      <xdr:col>7</xdr:col>
      <xdr:colOff>466725</xdr:colOff>
      <xdr:row>54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61</xdr:row>
      <xdr:rowOff>57148</xdr:rowOff>
    </xdr:from>
    <xdr:to>
      <xdr:col>13</xdr:col>
      <xdr:colOff>104774</xdr:colOff>
      <xdr:row>73</xdr:row>
      <xdr:rowOff>38099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114300</xdr:colOff>
      <xdr:row>22</xdr:row>
      <xdr:rowOff>28574</xdr:rowOff>
    </xdr:from>
    <xdr:to>
      <xdr:col>14</xdr:col>
      <xdr:colOff>304800</xdr:colOff>
      <xdr:row>54</xdr:row>
      <xdr:rowOff>57149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workbookViewId="0">
      <selection activeCell="H25" sqref="H25"/>
    </sheetView>
  </sheetViews>
  <sheetFormatPr baseColWidth="10" defaultColWidth="9.140625" defaultRowHeight="15"/>
  <cols>
    <col min="1" max="1" width="13.85546875" customWidth="1"/>
    <col min="2" max="2" width="20.85546875" customWidth="1"/>
    <col min="3" max="3" width="5.5703125" customWidth="1"/>
    <col min="4" max="13" width="10.7109375" customWidth="1"/>
    <col min="14" max="14" width="3.28515625" customWidth="1"/>
  </cols>
  <sheetData>
    <row r="1" spans="1:18" ht="18.75">
      <c r="A1" s="52" t="s">
        <v>33</v>
      </c>
      <c r="B1" s="52" t="s">
        <v>38</v>
      </c>
      <c r="C1" s="3"/>
      <c r="D1" s="130"/>
      <c r="E1" s="130"/>
      <c r="F1" s="130"/>
      <c r="G1" s="130"/>
      <c r="H1" s="130"/>
      <c r="I1" s="130"/>
      <c r="J1" s="130"/>
      <c r="K1" s="130"/>
      <c r="L1" s="148"/>
      <c r="M1" s="148"/>
    </row>
    <row r="2" spans="1:18">
      <c r="A2" s="3"/>
      <c r="B2" s="3"/>
      <c r="C2" s="3"/>
      <c r="D2" s="130" t="s">
        <v>31</v>
      </c>
      <c r="E2" s="130" t="s">
        <v>32</v>
      </c>
      <c r="F2" s="130" t="s">
        <v>28</v>
      </c>
      <c r="G2" s="130" t="s">
        <v>29</v>
      </c>
      <c r="H2" s="130" t="s">
        <v>34</v>
      </c>
      <c r="I2" s="130" t="s">
        <v>35</v>
      </c>
      <c r="J2" s="130" t="s">
        <v>36</v>
      </c>
      <c r="K2" s="130" t="s">
        <v>37</v>
      </c>
      <c r="L2" s="130" t="s">
        <v>65</v>
      </c>
      <c r="M2" s="130" t="s">
        <v>73</v>
      </c>
      <c r="N2" s="4"/>
      <c r="O2" s="4"/>
    </row>
    <row r="3" spans="1:18">
      <c r="A3" s="5" t="s">
        <v>0</v>
      </c>
      <c r="B3" s="6" t="s">
        <v>1</v>
      </c>
      <c r="C3" s="7" t="s">
        <v>2</v>
      </c>
      <c r="D3" s="131">
        <v>66</v>
      </c>
      <c r="E3" s="131">
        <v>92</v>
      </c>
      <c r="F3" s="131">
        <v>92</v>
      </c>
      <c r="G3" s="131">
        <v>94</v>
      </c>
      <c r="H3" s="131">
        <v>117</v>
      </c>
      <c r="I3" s="131">
        <v>110</v>
      </c>
      <c r="J3" s="132">
        <v>96</v>
      </c>
      <c r="K3" s="132">
        <v>123</v>
      </c>
      <c r="L3" s="132">
        <v>104</v>
      </c>
      <c r="M3" s="133">
        <v>112</v>
      </c>
      <c r="O3" s="127"/>
    </row>
    <row r="4" spans="1:18">
      <c r="A4" s="25"/>
      <c r="B4" s="11" t="s">
        <v>39</v>
      </c>
      <c r="C4" s="12" t="s">
        <v>40</v>
      </c>
      <c r="D4" s="134">
        <v>183</v>
      </c>
      <c r="E4" s="134">
        <v>198</v>
      </c>
      <c r="F4" s="134">
        <v>208</v>
      </c>
      <c r="G4" s="134">
        <v>213</v>
      </c>
      <c r="H4" s="134">
        <v>177</v>
      </c>
      <c r="I4" s="134">
        <v>166</v>
      </c>
      <c r="J4" s="135">
        <v>174</v>
      </c>
      <c r="K4" s="136">
        <v>150</v>
      </c>
      <c r="L4" s="136">
        <v>167</v>
      </c>
      <c r="M4" s="137">
        <f>118+14+2</f>
        <v>134</v>
      </c>
      <c r="N4" s="1"/>
      <c r="O4" s="155"/>
      <c r="P4" s="1"/>
      <c r="Q4" s="1"/>
      <c r="R4" s="1"/>
    </row>
    <row r="5" spans="1:18" s="39" customFormat="1" hidden="1">
      <c r="A5" s="38"/>
      <c r="B5" s="40" t="s">
        <v>3</v>
      </c>
      <c r="C5" s="41" t="s">
        <v>4</v>
      </c>
      <c r="D5" s="138"/>
      <c r="E5" s="138"/>
      <c r="F5" s="138"/>
      <c r="G5" s="138"/>
      <c r="H5" s="138"/>
      <c r="I5" s="138"/>
      <c r="J5" s="138"/>
      <c r="K5" s="138"/>
      <c r="L5" s="138"/>
      <c r="M5" s="159"/>
      <c r="O5" s="156"/>
    </row>
    <row r="6" spans="1:18" s="39" customFormat="1" hidden="1">
      <c r="A6" s="38"/>
      <c r="B6" s="40" t="s">
        <v>5</v>
      </c>
      <c r="C6" s="41" t="s">
        <v>6</v>
      </c>
      <c r="D6" s="138"/>
      <c r="E6" s="138"/>
      <c r="F6" s="138"/>
      <c r="G6" s="138"/>
      <c r="H6" s="138"/>
      <c r="I6" s="138"/>
      <c r="J6" s="138"/>
      <c r="K6" s="138"/>
      <c r="L6" s="138"/>
      <c r="M6" s="159"/>
      <c r="O6" s="156"/>
    </row>
    <row r="7" spans="1:18" s="39" customFormat="1" hidden="1">
      <c r="A7" s="38"/>
      <c r="B7" s="40" t="s">
        <v>7</v>
      </c>
      <c r="C7" s="41" t="s">
        <v>8</v>
      </c>
      <c r="D7" s="138"/>
      <c r="E7" s="138"/>
      <c r="F7" s="138"/>
      <c r="G7" s="138"/>
      <c r="H7" s="138"/>
      <c r="I7" s="138"/>
      <c r="J7" s="138"/>
      <c r="K7" s="138"/>
      <c r="L7" s="138"/>
      <c r="M7" s="159"/>
      <c r="O7" s="156"/>
    </row>
    <row r="8" spans="1:18">
      <c r="A8" s="10"/>
      <c r="B8" s="11" t="s">
        <v>9</v>
      </c>
      <c r="C8" s="12" t="s">
        <v>10</v>
      </c>
      <c r="D8" s="139"/>
      <c r="E8" s="140">
        <v>32</v>
      </c>
      <c r="F8" s="140">
        <v>42</v>
      </c>
      <c r="G8" s="140">
        <v>59</v>
      </c>
      <c r="H8" s="140">
        <v>48</v>
      </c>
      <c r="I8" s="140">
        <v>59</v>
      </c>
      <c r="J8" s="140">
        <v>52</v>
      </c>
      <c r="K8" s="140">
        <v>67</v>
      </c>
      <c r="L8" s="140">
        <v>60</v>
      </c>
      <c r="M8" s="141">
        <v>68</v>
      </c>
      <c r="O8" s="77"/>
    </row>
    <row r="9" spans="1:18">
      <c r="A9" s="10"/>
      <c r="B9" s="11" t="s">
        <v>11</v>
      </c>
      <c r="C9" s="15" t="s">
        <v>12</v>
      </c>
      <c r="D9" s="139"/>
      <c r="E9" s="140">
        <v>17</v>
      </c>
      <c r="F9" s="140">
        <v>25</v>
      </c>
      <c r="G9" s="139"/>
      <c r="H9" s="139"/>
      <c r="I9" s="139"/>
      <c r="J9" s="139"/>
      <c r="K9" s="139"/>
      <c r="L9" s="139"/>
      <c r="M9" s="142"/>
      <c r="O9" s="155"/>
    </row>
    <row r="10" spans="1:18">
      <c r="A10" s="16" t="s">
        <v>13</v>
      </c>
      <c r="B10" s="17" t="s">
        <v>64</v>
      </c>
      <c r="C10" s="15" t="s">
        <v>15</v>
      </c>
      <c r="D10" s="143"/>
      <c r="E10" s="143"/>
      <c r="F10" s="143"/>
      <c r="G10" s="144">
        <v>9</v>
      </c>
      <c r="H10" s="144">
        <v>0</v>
      </c>
      <c r="I10" s="144">
        <v>20</v>
      </c>
      <c r="J10" s="144">
        <v>19</v>
      </c>
      <c r="K10" s="144">
        <v>13</v>
      </c>
      <c r="L10" s="144">
        <v>17</v>
      </c>
      <c r="M10" s="145">
        <v>15</v>
      </c>
      <c r="O10" s="77"/>
    </row>
    <row r="11" spans="1:18">
      <c r="A11" s="30" t="s">
        <v>41</v>
      </c>
      <c r="B11" s="20" t="s">
        <v>72</v>
      </c>
      <c r="C11" s="29"/>
      <c r="D11" s="146">
        <f t="shared" ref="D11:L11" si="0">SUM(D3:D10)</f>
        <v>249</v>
      </c>
      <c r="E11" s="146">
        <f t="shared" si="0"/>
        <v>339</v>
      </c>
      <c r="F11" s="146">
        <f t="shared" si="0"/>
        <v>367</v>
      </c>
      <c r="G11" s="146">
        <f t="shared" si="0"/>
        <v>375</v>
      </c>
      <c r="H11" s="146">
        <f t="shared" si="0"/>
        <v>342</v>
      </c>
      <c r="I11" s="146">
        <f t="shared" si="0"/>
        <v>355</v>
      </c>
      <c r="J11" s="146">
        <f t="shared" si="0"/>
        <v>341</v>
      </c>
      <c r="K11" s="146">
        <f t="shared" si="0"/>
        <v>353</v>
      </c>
      <c r="L11" s="146">
        <f t="shared" si="0"/>
        <v>348</v>
      </c>
      <c r="M11" s="146">
        <f t="shared" ref="M11" si="1">SUM(M3:M10)</f>
        <v>329</v>
      </c>
      <c r="N11" s="1"/>
      <c r="O11" s="107"/>
      <c r="P11" s="1"/>
      <c r="Q11" s="1"/>
      <c r="R11" s="1"/>
    </row>
    <row r="12" spans="1:18">
      <c r="A12" s="73"/>
      <c r="B12" s="74"/>
      <c r="C12" s="72"/>
      <c r="D12" s="149"/>
      <c r="E12" s="149"/>
      <c r="F12" s="149"/>
      <c r="G12" s="149"/>
      <c r="H12" s="149"/>
      <c r="I12" s="149"/>
      <c r="J12" s="149"/>
      <c r="K12" s="149"/>
      <c r="L12" s="147"/>
      <c r="M12" s="147"/>
      <c r="N12" s="1"/>
      <c r="O12" s="1"/>
      <c r="P12" s="1"/>
      <c r="Q12" s="1"/>
      <c r="R12" s="1"/>
    </row>
    <row r="13" spans="1:18" ht="18.75">
      <c r="A13" s="52" t="s">
        <v>33</v>
      </c>
      <c r="B13" s="52" t="s">
        <v>69</v>
      </c>
      <c r="C13" s="3"/>
      <c r="D13" s="130"/>
      <c r="E13" s="130"/>
      <c r="F13" s="130"/>
      <c r="G13" s="130"/>
      <c r="H13" s="130"/>
      <c r="I13" s="130"/>
      <c r="J13" s="130"/>
      <c r="K13" s="130"/>
      <c r="L13" s="148"/>
      <c r="M13" s="148"/>
    </row>
    <row r="14" spans="1:18">
      <c r="A14" s="3"/>
      <c r="B14" s="3"/>
      <c r="C14" s="3"/>
      <c r="D14" s="130" t="s">
        <v>31</v>
      </c>
      <c r="E14" s="130" t="s">
        <v>32</v>
      </c>
      <c r="F14" s="130" t="s">
        <v>28</v>
      </c>
      <c r="G14" s="130" t="s">
        <v>29</v>
      </c>
      <c r="H14" s="130" t="s">
        <v>34</v>
      </c>
      <c r="I14" s="130" t="s">
        <v>35</v>
      </c>
      <c r="J14" s="130" t="s">
        <v>36</v>
      </c>
      <c r="K14" s="130" t="s">
        <v>37</v>
      </c>
      <c r="L14" s="130" t="s">
        <v>65</v>
      </c>
      <c r="M14" s="130" t="s">
        <v>68</v>
      </c>
    </row>
    <row r="15" spans="1:18">
      <c r="A15" s="5" t="s">
        <v>0</v>
      </c>
      <c r="B15" s="6" t="s">
        <v>1</v>
      </c>
      <c r="C15" s="7" t="s">
        <v>2</v>
      </c>
      <c r="D15" s="131"/>
      <c r="E15" s="131"/>
      <c r="F15" s="131"/>
      <c r="G15" s="131"/>
      <c r="H15" s="132">
        <v>100</v>
      </c>
      <c r="I15" s="132">
        <v>100</v>
      </c>
      <c r="J15" s="132">
        <v>100</v>
      </c>
      <c r="K15" s="132">
        <v>100</v>
      </c>
      <c r="L15" s="132">
        <v>100</v>
      </c>
      <c r="M15" s="133">
        <v>100</v>
      </c>
    </row>
    <row r="16" spans="1:18">
      <c r="A16" s="25"/>
      <c r="B16" s="11" t="s">
        <v>39</v>
      </c>
      <c r="C16" s="12" t="s">
        <v>40</v>
      </c>
      <c r="D16" s="134"/>
      <c r="E16" s="134"/>
      <c r="F16" s="134"/>
      <c r="G16" s="134"/>
      <c r="H16" s="136">
        <v>200</v>
      </c>
      <c r="I16" s="136">
        <v>200</v>
      </c>
      <c r="J16" s="136">
        <v>200</v>
      </c>
      <c r="K16" s="136">
        <v>200</v>
      </c>
      <c r="L16" s="136">
        <v>200</v>
      </c>
      <c r="M16" s="137">
        <v>200</v>
      </c>
    </row>
    <row r="17" spans="1:13">
      <c r="A17" s="10"/>
      <c r="B17" s="11" t="s">
        <v>9</v>
      </c>
      <c r="C17" s="12" t="s">
        <v>10</v>
      </c>
      <c r="D17" s="139"/>
      <c r="E17" s="140"/>
      <c r="F17" s="140"/>
      <c r="G17" s="140"/>
      <c r="H17" s="140">
        <v>50</v>
      </c>
      <c r="I17" s="140">
        <v>50</v>
      </c>
      <c r="J17" s="140">
        <v>50</v>
      </c>
      <c r="K17" s="140">
        <v>50</v>
      </c>
      <c r="L17" s="140">
        <v>50</v>
      </c>
      <c r="M17" s="141">
        <v>50</v>
      </c>
    </row>
    <row r="18" spans="1:13">
      <c r="A18" s="10"/>
      <c r="B18" s="11" t="s">
        <v>11</v>
      </c>
      <c r="C18" s="15" t="s">
        <v>12</v>
      </c>
      <c r="D18" s="139"/>
      <c r="E18" s="140"/>
      <c r="F18" s="140"/>
      <c r="G18" s="139"/>
      <c r="H18" s="139"/>
      <c r="I18" s="139"/>
      <c r="J18" s="139"/>
      <c r="K18" s="139"/>
      <c r="L18" s="139"/>
      <c r="M18" s="142"/>
    </row>
    <row r="19" spans="1:13">
      <c r="A19" s="16" t="s">
        <v>13</v>
      </c>
      <c r="B19" s="17" t="s">
        <v>64</v>
      </c>
      <c r="C19" s="15" t="s">
        <v>15</v>
      </c>
      <c r="D19" s="143"/>
      <c r="E19" s="143"/>
      <c r="F19" s="143"/>
      <c r="G19" s="144"/>
      <c r="H19" s="144">
        <v>0</v>
      </c>
      <c r="I19" s="144">
        <v>30</v>
      </c>
      <c r="J19" s="144">
        <v>30</v>
      </c>
      <c r="K19" s="144">
        <v>30</v>
      </c>
      <c r="L19" s="144">
        <v>30</v>
      </c>
      <c r="M19" s="145">
        <v>30</v>
      </c>
    </row>
    <row r="20" spans="1:13">
      <c r="A20" s="30" t="s">
        <v>41</v>
      </c>
      <c r="B20" s="20"/>
      <c r="C20" s="29"/>
      <c r="D20" s="146">
        <f t="shared" ref="D20:L20" si="2">SUM(D15:D19)</f>
        <v>0</v>
      </c>
      <c r="E20" s="146">
        <f t="shared" si="2"/>
        <v>0</v>
      </c>
      <c r="F20" s="146">
        <f t="shared" si="2"/>
        <v>0</v>
      </c>
      <c r="G20" s="146">
        <f t="shared" si="2"/>
        <v>0</v>
      </c>
      <c r="H20" s="146">
        <f t="shared" si="2"/>
        <v>350</v>
      </c>
      <c r="I20" s="146">
        <f t="shared" si="2"/>
        <v>380</v>
      </c>
      <c r="J20" s="146">
        <f t="shared" si="2"/>
        <v>380</v>
      </c>
      <c r="K20" s="146">
        <f t="shared" si="2"/>
        <v>380</v>
      </c>
      <c r="L20" s="146">
        <f t="shared" si="2"/>
        <v>380</v>
      </c>
      <c r="M20" s="146">
        <f t="shared" ref="M20" si="3">SUM(M15:M19)</f>
        <v>380</v>
      </c>
    </row>
    <row r="21" spans="1:13">
      <c r="A21" s="129"/>
      <c r="B21" s="20"/>
      <c r="C21" s="72"/>
      <c r="D21" s="150"/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8.75">
      <c r="A22" s="52" t="s">
        <v>33</v>
      </c>
      <c r="B22" s="52" t="s">
        <v>70</v>
      </c>
      <c r="C22" s="72"/>
      <c r="D22" s="150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>
      <c r="A23" s="3"/>
      <c r="B23" s="3"/>
      <c r="C23" s="3"/>
      <c r="D23" s="130" t="s">
        <v>31</v>
      </c>
      <c r="E23" s="130" t="s">
        <v>32</v>
      </c>
      <c r="F23" s="130" t="s">
        <v>28</v>
      </c>
      <c r="G23" s="130" t="s">
        <v>29</v>
      </c>
      <c r="H23" s="130" t="s">
        <v>34</v>
      </c>
      <c r="I23" s="130" t="s">
        <v>35</v>
      </c>
      <c r="J23" s="130" t="s">
        <v>36</v>
      </c>
      <c r="K23" s="130" t="s">
        <v>37</v>
      </c>
      <c r="L23" s="130" t="s">
        <v>65</v>
      </c>
      <c r="M23" s="130" t="s">
        <v>68</v>
      </c>
    </row>
    <row r="24" spans="1:13">
      <c r="A24" s="5" t="s">
        <v>0</v>
      </c>
      <c r="B24" s="6" t="s">
        <v>1</v>
      </c>
      <c r="C24" s="7" t="s">
        <v>2</v>
      </c>
      <c r="D24" s="131"/>
      <c r="E24" s="131"/>
      <c r="F24" s="131"/>
      <c r="G24" s="131"/>
      <c r="H24" s="151">
        <f t="shared" ref="H24:L25" si="4">H3/H15</f>
        <v>1.17</v>
      </c>
      <c r="I24" s="151">
        <f t="shared" si="4"/>
        <v>1.1000000000000001</v>
      </c>
      <c r="J24" s="151">
        <f t="shared" si="4"/>
        <v>0.96</v>
      </c>
      <c r="K24" s="151">
        <f t="shared" si="4"/>
        <v>1.23</v>
      </c>
      <c r="L24" s="151">
        <f t="shared" si="4"/>
        <v>1.04</v>
      </c>
      <c r="M24" s="160">
        <f t="shared" ref="M24" si="5">M3/M15</f>
        <v>1.1200000000000001</v>
      </c>
    </row>
    <row r="25" spans="1:13">
      <c r="A25" s="25"/>
      <c r="B25" s="11" t="s">
        <v>39</v>
      </c>
      <c r="C25" s="12" t="s">
        <v>40</v>
      </c>
      <c r="D25" s="134"/>
      <c r="E25" s="134"/>
      <c r="F25" s="134"/>
      <c r="G25" s="134"/>
      <c r="H25" s="152">
        <f t="shared" si="4"/>
        <v>0.88500000000000001</v>
      </c>
      <c r="I25" s="152">
        <f t="shared" si="4"/>
        <v>0.83</v>
      </c>
      <c r="J25" s="152">
        <f t="shared" si="4"/>
        <v>0.87</v>
      </c>
      <c r="K25" s="152">
        <f t="shared" si="4"/>
        <v>0.75</v>
      </c>
      <c r="L25" s="152">
        <f t="shared" si="4"/>
        <v>0.83499999999999996</v>
      </c>
      <c r="M25" s="161">
        <f t="shared" ref="M25" si="6">M4/M16</f>
        <v>0.67</v>
      </c>
    </row>
    <row r="26" spans="1:13">
      <c r="A26" s="10"/>
      <c r="B26" s="11" t="s">
        <v>9</v>
      </c>
      <c r="C26" s="12" t="s">
        <v>10</v>
      </c>
      <c r="D26" s="139"/>
      <c r="E26" s="140"/>
      <c r="F26" s="140"/>
      <c r="G26" s="140"/>
      <c r="H26" s="152">
        <f t="shared" ref="H26:M26" si="7">H8/H17</f>
        <v>0.96</v>
      </c>
      <c r="I26" s="152">
        <f t="shared" si="7"/>
        <v>1.18</v>
      </c>
      <c r="J26" s="152">
        <f t="shared" si="7"/>
        <v>1.04</v>
      </c>
      <c r="K26" s="152">
        <f t="shared" si="7"/>
        <v>1.34</v>
      </c>
      <c r="L26" s="152">
        <f t="shared" si="7"/>
        <v>1.2</v>
      </c>
      <c r="M26" s="161">
        <f t="shared" si="7"/>
        <v>1.36</v>
      </c>
    </row>
    <row r="27" spans="1:13">
      <c r="A27" s="16" t="s">
        <v>13</v>
      </c>
      <c r="B27" s="17" t="s">
        <v>64</v>
      </c>
      <c r="C27" s="15" t="s">
        <v>15</v>
      </c>
      <c r="D27" s="143"/>
      <c r="E27" s="143"/>
      <c r="F27" s="143"/>
      <c r="G27" s="144"/>
      <c r="H27" s="153">
        <v>0</v>
      </c>
      <c r="I27" s="153">
        <f t="shared" ref="I27:L28" si="8">I10/I19</f>
        <v>0.66666666666666663</v>
      </c>
      <c r="J27" s="153">
        <f t="shared" si="8"/>
        <v>0.6333333333333333</v>
      </c>
      <c r="K27" s="153">
        <f t="shared" si="8"/>
        <v>0.43333333333333335</v>
      </c>
      <c r="L27" s="153">
        <f t="shared" si="8"/>
        <v>0.56666666666666665</v>
      </c>
      <c r="M27" s="162">
        <f t="shared" ref="M27" si="9">M10/M19</f>
        <v>0.5</v>
      </c>
    </row>
    <row r="28" spans="1:13">
      <c r="A28" s="30" t="s">
        <v>41</v>
      </c>
      <c r="B28" s="20" t="s">
        <v>47</v>
      </c>
      <c r="C28" s="29"/>
      <c r="D28" s="146">
        <f>SUM(D24:D27)</f>
        <v>0</v>
      </c>
      <c r="E28" s="146">
        <f>SUM(E24:E27)</f>
        <v>0</v>
      </c>
      <c r="F28" s="146">
        <f>SUM(F24:F27)</f>
        <v>0</v>
      </c>
      <c r="G28" s="146">
        <f>SUM(G24:G27)</f>
        <v>0</v>
      </c>
      <c r="H28" s="151">
        <f>H11/H20</f>
        <v>0.97714285714285709</v>
      </c>
      <c r="I28" s="151">
        <f t="shared" si="8"/>
        <v>0.93421052631578949</v>
      </c>
      <c r="J28" s="151">
        <f t="shared" si="8"/>
        <v>0.89736842105263159</v>
      </c>
      <c r="K28" s="151">
        <f t="shared" si="8"/>
        <v>0.92894736842105263</v>
      </c>
      <c r="L28" s="151">
        <f t="shared" si="8"/>
        <v>0.91578947368421049</v>
      </c>
      <c r="M28" s="151">
        <f t="shared" ref="M28" si="10">M11/M20</f>
        <v>0.86578947368421055</v>
      </c>
    </row>
    <row r="29" spans="1:13" ht="16.5">
      <c r="A29" s="129"/>
      <c r="B29" s="20"/>
      <c r="C29" s="72"/>
      <c r="D29" s="154"/>
      <c r="E29" s="154"/>
      <c r="F29" s="154"/>
      <c r="G29" s="154"/>
      <c r="H29" s="154"/>
      <c r="I29" s="154"/>
      <c r="J29" s="154"/>
      <c r="K29" s="154"/>
      <c r="L29" s="154"/>
      <c r="M29" s="154"/>
    </row>
    <row r="30" spans="1:13">
      <c r="A30" s="129"/>
      <c r="B30" s="158" t="s">
        <v>38</v>
      </c>
      <c r="C30" s="72"/>
      <c r="D30" s="107"/>
      <c r="E30" s="107"/>
      <c r="F30" s="107"/>
      <c r="G30" s="107"/>
      <c r="H30" s="107"/>
      <c r="I30" s="107"/>
      <c r="J30" s="107"/>
      <c r="K30" s="157" t="s">
        <v>71</v>
      </c>
      <c r="L30" s="107"/>
      <c r="M30" s="107"/>
    </row>
    <row r="31" spans="1:13" ht="21">
      <c r="B31" s="128"/>
    </row>
  </sheetData>
  <pageMargins left="0.51181102362204722" right="0.31496062992125984" top="0.74803149606299213" bottom="0.55118110236220474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>
      <pane ySplit="2" topLeftCell="A3" activePane="bottomLeft" state="frozen"/>
      <selection pane="bottomLeft"/>
    </sheetView>
  </sheetViews>
  <sheetFormatPr baseColWidth="10" defaultColWidth="9.140625" defaultRowHeight="15"/>
  <cols>
    <col min="1" max="1" width="10.5703125" customWidth="1"/>
    <col min="2" max="2" width="22.140625" customWidth="1"/>
    <col min="3" max="3" width="4.5703125" customWidth="1"/>
    <col min="4" max="12" width="9.140625" style="2"/>
    <col min="13" max="14" width="9.140625" style="1"/>
    <col min="15" max="15" width="11.42578125" style="1" customWidth="1"/>
    <col min="16" max="18" width="9.140625" style="1"/>
  </cols>
  <sheetData>
    <row r="1" spans="1:15" ht="20.100000000000001" customHeight="1">
      <c r="A1" s="52" t="s">
        <v>33</v>
      </c>
      <c r="B1" s="52" t="s">
        <v>74</v>
      </c>
      <c r="C1" s="3"/>
      <c r="D1" s="4"/>
      <c r="E1" s="4"/>
      <c r="F1" s="4"/>
      <c r="G1" s="4"/>
      <c r="H1" s="4"/>
      <c r="I1" s="4"/>
      <c r="J1" s="4"/>
      <c r="K1" s="4"/>
      <c r="L1" s="4"/>
    </row>
    <row r="2" spans="1:15" ht="20.100000000000001" customHeight="1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65</v>
      </c>
      <c r="N2" s="4" t="s">
        <v>73</v>
      </c>
      <c r="O2" s="1" t="s">
        <v>77</v>
      </c>
    </row>
    <row r="3" spans="1:15" ht="20.100000000000001" customHeight="1">
      <c r="A3" s="5" t="s">
        <v>0</v>
      </c>
      <c r="B3" s="182" t="s">
        <v>56</v>
      </c>
      <c r="C3" s="177" t="s">
        <v>2</v>
      </c>
      <c r="D3" s="59">
        <v>0</v>
      </c>
      <c r="E3" s="9">
        <v>66</v>
      </c>
      <c r="F3" s="9">
        <v>147</v>
      </c>
      <c r="G3" s="9">
        <v>226</v>
      </c>
      <c r="H3" s="9">
        <v>310</v>
      </c>
      <c r="I3" s="164">
        <v>381</v>
      </c>
      <c r="J3" s="164">
        <v>425</v>
      </c>
      <c r="K3" s="164">
        <v>431</v>
      </c>
      <c r="L3" s="9">
        <v>435</v>
      </c>
      <c r="M3" s="9">
        <v>447</v>
      </c>
      <c r="N3" s="9">
        <v>425</v>
      </c>
      <c r="O3" s="163">
        <f>N3/$N$12</f>
        <v>0.32467532467532467</v>
      </c>
    </row>
    <row r="4" spans="1:15" ht="20.100000000000001" customHeight="1">
      <c r="A4" s="25"/>
      <c r="B4" s="183" t="s">
        <v>57</v>
      </c>
      <c r="C4" s="184" t="s">
        <v>40</v>
      </c>
      <c r="D4" s="60">
        <v>0</v>
      </c>
      <c r="E4" s="26">
        <v>203</v>
      </c>
      <c r="F4" s="26">
        <v>292</v>
      </c>
      <c r="G4" s="26">
        <v>356</v>
      </c>
      <c r="H4" s="26">
        <v>318</v>
      </c>
      <c r="I4" s="165">
        <v>152</v>
      </c>
      <c r="J4" s="165">
        <v>114</v>
      </c>
      <c r="K4" s="165">
        <v>167</v>
      </c>
      <c r="L4" s="26">
        <v>173</v>
      </c>
      <c r="M4" s="26">
        <v>176</v>
      </c>
      <c r="N4" s="26">
        <v>206</v>
      </c>
      <c r="O4" s="163">
        <f>N4/$N$12</f>
        <v>0.1573720397249809</v>
      </c>
    </row>
    <row r="5" spans="1:15" ht="20.100000000000001" customHeight="1">
      <c r="A5" s="10"/>
      <c r="B5" s="183" t="s">
        <v>58</v>
      </c>
      <c r="C5" s="184" t="s">
        <v>4</v>
      </c>
      <c r="D5" s="57">
        <v>0</v>
      </c>
      <c r="E5" s="14">
        <v>26</v>
      </c>
      <c r="F5" s="14">
        <v>64</v>
      </c>
      <c r="G5" s="14">
        <v>118</v>
      </c>
      <c r="H5" s="14">
        <v>223</v>
      </c>
      <c r="I5" s="166">
        <v>387</v>
      </c>
      <c r="J5" s="166">
        <v>426</v>
      </c>
      <c r="K5" s="166">
        <v>414</v>
      </c>
      <c r="L5" s="14">
        <v>349</v>
      </c>
      <c r="M5" s="14">
        <v>380</v>
      </c>
      <c r="N5" s="14">
        <v>298</v>
      </c>
      <c r="O5" s="163">
        <f t="shared" ref="O5:O11" si="0">N5/$N$12</f>
        <v>0.22765469824293355</v>
      </c>
    </row>
    <row r="6" spans="1:15" ht="20.100000000000001" customHeight="1">
      <c r="A6" s="10"/>
      <c r="B6" s="183" t="s">
        <v>59</v>
      </c>
      <c r="C6" s="184" t="s">
        <v>6</v>
      </c>
      <c r="D6" s="57">
        <v>0</v>
      </c>
      <c r="E6" s="14">
        <v>1</v>
      </c>
      <c r="F6" s="14">
        <v>19</v>
      </c>
      <c r="G6" s="14">
        <v>38</v>
      </c>
      <c r="H6" s="14">
        <v>79</v>
      </c>
      <c r="I6" s="166">
        <v>107</v>
      </c>
      <c r="J6" s="166">
        <v>112</v>
      </c>
      <c r="K6" s="166">
        <v>98</v>
      </c>
      <c r="L6" s="14">
        <v>80</v>
      </c>
      <c r="M6" s="14">
        <v>77</v>
      </c>
      <c r="N6" s="14">
        <v>50</v>
      </c>
      <c r="O6" s="163">
        <f t="shared" si="0"/>
        <v>3.819709702062643E-2</v>
      </c>
    </row>
    <row r="7" spans="1:15" ht="20.100000000000001" customHeight="1">
      <c r="A7" s="10"/>
      <c r="B7" s="183" t="s">
        <v>60</v>
      </c>
      <c r="C7" s="184" t="s">
        <v>8</v>
      </c>
      <c r="D7" s="57">
        <v>0</v>
      </c>
      <c r="E7" s="14">
        <v>2</v>
      </c>
      <c r="F7" s="14">
        <v>23</v>
      </c>
      <c r="G7" s="14">
        <v>40</v>
      </c>
      <c r="H7" s="14">
        <v>74</v>
      </c>
      <c r="I7" s="166">
        <v>103</v>
      </c>
      <c r="J7" s="166">
        <v>130</v>
      </c>
      <c r="K7" s="166">
        <v>119</v>
      </c>
      <c r="L7" s="14">
        <v>122</v>
      </c>
      <c r="M7" s="14">
        <v>133</v>
      </c>
      <c r="N7" s="14">
        <v>94</v>
      </c>
      <c r="O7" s="163">
        <f t="shared" si="0"/>
        <v>7.1810542398777696E-2</v>
      </c>
    </row>
    <row r="8" spans="1:15" ht="20.100000000000001" customHeight="1">
      <c r="A8" s="10"/>
      <c r="B8" s="183" t="s">
        <v>61</v>
      </c>
      <c r="C8" s="184" t="s">
        <v>10</v>
      </c>
      <c r="D8" s="57">
        <v>0</v>
      </c>
      <c r="E8" s="58">
        <v>0</v>
      </c>
      <c r="F8" s="14">
        <v>32</v>
      </c>
      <c r="G8" s="14">
        <v>69</v>
      </c>
      <c r="H8" s="14">
        <v>118</v>
      </c>
      <c r="I8" s="166">
        <v>145</v>
      </c>
      <c r="J8" s="166">
        <v>152</v>
      </c>
      <c r="K8" s="166">
        <v>148</v>
      </c>
      <c r="L8" s="14">
        <v>166</v>
      </c>
      <c r="M8" s="14">
        <v>178</v>
      </c>
      <c r="N8" s="14">
        <v>195</v>
      </c>
      <c r="O8" s="163">
        <f t="shared" si="0"/>
        <v>0.14896867838044309</v>
      </c>
    </row>
    <row r="9" spans="1:15" ht="20.100000000000001" customHeight="1">
      <c r="A9" s="10"/>
      <c r="B9" s="185" t="s">
        <v>62</v>
      </c>
      <c r="C9" s="179" t="s">
        <v>12</v>
      </c>
      <c r="D9" s="57">
        <v>0</v>
      </c>
      <c r="E9" s="58">
        <v>0</v>
      </c>
      <c r="F9" s="14">
        <v>23</v>
      </c>
      <c r="G9" s="14">
        <v>44</v>
      </c>
      <c r="H9" s="14">
        <v>31</v>
      </c>
      <c r="I9" s="166">
        <v>26</v>
      </c>
      <c r="J9" s="166">
        <v>21</v>
      </c>
      <c r="K9" s="166">
        <v>16</v>
      </c>
      <c r="L9" s="14">
        <v>2</v>
      </c>
      <c r="M9" s="58">
        <v>0</v>
      </c>
      <c r="N9" s="58">
        <v>0</v>
      </c>
      <c r="O9" s="163">
        <f t="shared" si="0"/>
        <v>0</v>
      </c>
    </row>
    <row r="10" spans="1:15" ht="20.100000000000001" customHeight="1">
      <c r="A10" s="180" t="s">
        <v>13</v>
      </c>
      <c r="B10" s="176" t="s">
        <v>63</v>
      </c>
      <c r="C10" s="177" t="s">
        <v>15</v>
      </c>
      <c r="D10" s="174">
        <v>0</v>
      </c>
      <c r="E10" s="58">
        <v>0</v>
      </c>
      <c r="F10" s="58">
        <v>0</v>
      </c>
      <c r="G10" s="58">
        <v>0</v>
      </c>
      <c r="H10" s="14">
        <v>9</v>
      </c>
      <c r="I10" s="166">
        <v>7</v>
      </c>
      <c r="J10" s="166">
        <v>29</v>
      </c>
      <c r="K10" s="166">
        <v>40</v>
      </c>
      <c r="L10" s="14">
        <v>35</v>
      </c>
      <c r="M10" s="14">
        <v>29</v>
      </c>
      <c r="N10" s="14">
        <v>38</v>
      </c>
      <c r="O10" s="163">
        <f t="shared" si="0"/>
        <v>2.9029793735676088E-2</v>
      </c>
    </row>
    <row r="11" spans="1:15" ht="20.100000000000001" customHeight="1">
      <c r="A11" s="181"/>
      <c r="B11" s="178" t="s">
        <v>75</v>
      </c>
      <c r="C11" s="179" t="s">
        <v>76</v>
      </c>
      <c r="D11" s="175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19">
        <v>3</v>
      </c>
      <c r="N11" s="19">
        <v>3</v>
      </c>
      <c r="O11" s="163">
        <f t="shared" si="0"/>
        <v>2.2918258212375861E-3</v>
      </c>
    </row>
    <row r="12" spans="1:15" ht="20.100000000000001" customHeight="1">
      <c r="A12" s="30" t="s">
        <v>41</v>
      </c>
      <c r="B12" s="20" t="s">
        <v>55</v>
      </c>
      <c r="C12" s="72"/>
      <c r="D12" s="32">
        <f>SUM(D3:D11)</f>
        <v>0</v>
      </c>
      <c r="E12" s="32">
        <f>SUM(E3:E11)</f>
        <v>298</v>
      </c>
      <c r="F12" s="32">
        <f>SUM(F3:F11)</f>
        <v>600</v>
      </c>
      <c r="G12" s="32">
        <f>SUM(G3:G11)</f>
        <v>891</v>
      </c>
      <c r="H12" s="32">
        <f>SUM(H3:H11)</f>
        <v>1162</v>
      </c>
      <c r="I12" s="32">
        <f>SUM(I3:I11)</f>
        <v>1308</v>
      </c>
      <c r="J12" s="32">
        <f>SUM(J3:J11)</f>
        <v>1409</v>
      </c>
      <c r="K12" s="32">
        <f>SUM(K3:K11)</f>
        <v>1433</v>
      </c>
      <c r="L12" s="32">
        <f>SUM(L3:L11)</f>
        <v>1362</v>
      </c>
      <c r="M12" s="32">
        <f>SUM(M3:M11)</f>
        <v>1423</v>
      </c>
      <c r="N12" s="32">
        <f>SUM(N3:N11)</f>
        <v>1309</v>
      </c>
    </row>
    <row r="13" spans="1:15" ht="20.100000000000001" customHeight="1">
      <c r="A13" s="30"/>
      <c r="B13" s="20"/>
      <c r="C13" s="33"/>
      <c r="D13" s="34"/>
      <c r="E13" s="4"/>
      <c r="F13" s="4"/>
      <c r="G13" s="4"/>
      <c r="H13" s="4"/>
      <c r="I13" s="4"/>
      <c r="J13" s="4"/>
      <c r="K13" s="4"/>
      <c r="L13" s="4"/>
      <c r="M13" s="4"/>
    </row>
    <row r="14" spans="1:15" ht="20.100000000000001" customHeight="1">
      <c r="A14" s="21" t="s">
        <v>16</v>
      </c>
      <c r="B14" s="188" t="s">
        <v>17</v>
      </c>
      <c r="C14" s="177" t="s">
        <v>4</v>
      </c>
      <c r="D14" s="8">
        <v>481</v>
      </c>
      <c r="E14" s="9">
        <v>373</v>
      </c>
      <c r="F14" s="9">
        <v>251</v>
      </c>
      <c r="G14" s="9">
        <v>148</v>
      </c>
      <c r="H14" s="9">
        <v>77</v>
      </c>
      <c r="I14" s="9">
        <v>12</v>
      </c>
      <c r="J14" s="9">
        <v>12</v>
      </c>
      <c r="K14" s="186">
        <v>0</v>
      </c>
      <c r="L14" s="186">
        <v>0</v>
      </c>
      <c r="M14" s="186">
        <v>0</v>
      </c>
      <c r="N14" s="186">
        <v>0</v>
      </c>
    </row>
    <row r="15" spans="1:15" ht="20.100000000000001" customHeight="1">
      <c r="A15" s="10"/>
      <c r="B15" s="189" t="s">
        <v>18</v>
      </c>
      <c r="C15" s="184" t="s">
        <v>6</v>
      </c>
      <c r="D15" s="13">
        <v>194</v>
      </c>
      <c r="E15" s="14">
        <v>148</v>
      </c>
      <c r="F15" s="14">
        <v>109</v>
      </c>
      <c r="G15" s="14">
        <v>64</v>
      </c>
      <c r="H15" s="14">
        <v>21</v>
      </c>
      <c r="I15" s="14">
        <v>7</v>
      </c>
      <c r="J15" s="14">
        <v>2</v>
      </c>
      <c r="K15" s="58">
        <v>0</v>
      </c>
      <c r="L15" s="58">
        <v>0</v>
      </c>
      <c r="M15" s="58">
        <v>0</v>
      </c>
      <c r="N15" s="58">
        <v>0</v>
      </c>
    </row>
    <row r="16" spans="1:15" ht="20.100000000000001" customHeight="1">
      <c r="A16" s="10"/>
      <c r="B16" s="189" t="s">
        <v>19</v>
      </c>
      <c r="C16" s="184" t="s">
        <v>8</v>
      </c>
      <c r="D16" s="13">
        <v>130</v>
      </c>
      <c r="E16" s="14">
        <v>92</v>
      </c>
      <c r="F16" s="14">
        <v>63</v>
      </c>
      <c r="G16" s="14">
        <v>28</v>
      </c>
      <c r="H16" s="14">
        <v>14</v>
      </c>
      <c r="I16" s="14">
        <v>4</v>
      </c>
      <c r="J16" s="14">
        <v>1</v>
      </c>
      <c r="K16" s="58">
        <v>0</v>
      </c>
      <c r="L16" s="58">
        <v>0</v>
      </c>
      <c r="M16" s="58">
        <v>0</v>
      </c>
      <c r="N16" s="58">
        <v>0</v>
      </c>
    </row>
    <row r="17" spans="1:14" ht="20.100000000000001" customHeight="1">
      <c r="A17" s="10"/>
      <c r="B17" s="189" t="s">
        <v>44</v>
      </c>
      <c r="C17" s="184" t="s">
        <v>21</v>
      </c>
      <c r="D17" s="13">
        <v>66</v>
      </c>
      <c r="E17" s="14">
        <v>45</v>
      </c>
      <c r="F17" s="14">
        <v>25</v>
      </c>
      <c r="G17" s="14">
        <v>19</v>
      </c>
      <c r="H17" s="14">
        <v>5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4" ht="20.100000000000001" customHeight="1">
      <c r="A18" s="10"/>
      <c r="B18" s="189" t="s">
        <v>22</v>
      </c>
      <c r="C18" s="184" t="s">
        <v>23</v>
      </c>
      <c r="D18" s="13">
        <v>182</v>
      </c>
      <c r="E18" s="14">
        <v>146</v>
      </c>
      <c r="F18" s="14">
        <v>113</v>
      </c>
      <c r="G18" s="14">
        <v>94</v>
      </c>
      <c r="H18" s="14">
        <v>49</v>
      </c>
      <c r="I18" s="14">
        <v>17</v>
      </c>
      <c r="J18" s="14">
        <v>10</v>
      </c>
      <c r="K18" s="58">
        <v>0</v>
      </c>
      <c r="L18" s="58">
        <v>0</v>
      </c>
      <c r="M18" s="58">
        <v>0</v>
      </c>
      <c r="N18" s="58">
        <v>0</v>
      </c>
    </row>
    <row r="19" spans="1:14" ht="20.100000000000001" customHeight="1">
      <c r="A19" s="10"/>
      <c r="B19" s="189" t="s">
        <v>24</v>
      </c>
      <c r="C19" s="184" t="s">
        <v>25</v>
      </c>
      <c r="D19" s="13">
        <v>146</v>
      </c>
      <c r="E19" s="14">
        <v>127</v>
      </c>
      <c r="F19" s="14">
        <v>90</v>
      </c>
      <c r="G19" s="14">
        <v>53</v>
      </c>
      <c r="H19" s="14">
        <v>34</v>
      </c>
      <c r="I19" s="14">
        <v>12</v>
      </c>
      <c r="J19" s="14">
        <v>11</v>
      </c>
      <c r="K19" s="58">
        <v>0</v>
      </c>
      <c r="L19" s="58">
        <v>0</v>
      </c>
      <c r="M19" s="58">
        <v>0</v>
      </c>
      <c r="N19" s="58">
        <v>0</v>
      </c>
    </row>
    <row r="20" spans="1:14" ht="20.100000000000001" customHeight="1">
      <c r="A20" s="23"/>
      <c r="B20" s="190" t="s">
        <v>26</v>
      </c>
      <c r="C20" s="179" t="s">
        <v>27</v>
      </c>
      <c r="D20" s="18">
        <v>49</v>
      </c>
      <c r="E20" s="19">
        <v>56</v>
      </c>
      <c r="F20" s="19">
        <v>49</v>
      </c>
      <c r="G20" s="19">
        <v>59</v>
      </c>
      <c r="H20" s="19">
        <v>41</v>
      </c>
      <c r="I20" s="19" t="s">
        <v>50</v>
      </c>
      <c r="J20" s="19">
        <v>14</v>
      </c>
      <c r="K20" s="187">
        <v>6</v>
      </c>
      <c r="L20" s="56">
        <v>0</v>
      </c>
      <c r="M20" s="56">
        <v>0</v>
      </c>
      <c r="N20" s="56">
        <v>0</v>
      </c>
    </row>
    <row r="21" spans="1:14" ht="20.100000000000001" customHeight="1">
      <c r="A21" s="27" t="s">
        <v>41</v>
      </c>
      <c r="B21" s="28"/>
      <c r="C21" s="29"/>
      <c r="D21" s="4">
        <f>SUM(D14:D20)</f>
        <v>1248</v>
      </c>
      <c r="E21" s="4">
        <f t="shared" ref="E21:L21" si="1">SUM(E14:E20)</f>
        <v>987</v>
      </c>
      <c r="F21" s="4">
        <f t="shared" si="1"/>
        <v>700</v>
      </c>
      <c r="G21" s="4">
        <f t="shared" si="1"/>
        <v>465</v>
      </c>
      <c r="H21" s="4">
        <f t="shared" si="1"/>
        <v>241</v>
      </c>
      <c r="I21" s="4">
        <f t="shared" si="1"/>
        <v>52</v>
      </c>
      <c r="J21" s="4">
        <f t="shared" si="1"/>
        <v>50</v>
      </c>
      <c r="K21" s="4">
        <f t="shared" si="1"/>
        <v>6</v>
      </c>
      <c r="L21" s="4">
        <f t="shared" si="1"/>
        <v>0</v>
      </c>
      <c r="M21" s="4">
        <f t="shared" ref="M21" si="2">SUM(M14:M20)</f>
        <v>0</v>
      </c>
      <c r="N21" s="4">
        <f t="shared" ref="N21" si="3">SUM(N14:N20)</f>
        <v>0</v>
      </c>
    </row>
    <row r="22" spans="1:14" ht="20.100000000000001" customHeight="1">
      <c r="A22" s="31"/>
      <c r="M22" s="2"/>
      <c r="N22" s="2"/>
    </row>
    <row r="23" spans="1:14" ht="20.100000000000001" customHeight="1">
      <c r="A23" s="31" t="s">
        <v>42</v>
      </c>
      <c r="D23" s="2">
        <f>D12+D21</f>
        <v>1248</v>
      </c>
      <c r="E23" s="2">
        <f t="shared" ref="E23:L23" si="4">E12+E21</f>
        <v>1285</v>
      </c>
      <c r="F23" s="2">
        <f t="shared" si="4"/>
        <v>1300</v>
      </c>
      <c r="G23" s="2">
        <f t="shared" si="4"/>
        <v>1356</v>
      </c>
      <c r="H23" s="2">
        <f t="shared" si="4"/>
        <v>1403</v>
      </c>
      <c r="I23" s="2">
        <f t="shared" si="4"/>
        <v>1360</v>
      </c>
      <c r="J23" s="2">
        <f t="shared" si="4"/>
        <v>1459</v>
      </c>
      <c r="K23" s="2">
        <f t="shared" si="4"/>
        <v>1439</v>
      </c>
      <c r="L23" s="2">
        <f t="shared" si="4"/>
        <v>1362</v>
      </c>
      <c r="M23" s="2">
        <f t="shared" ref="M23" si="5">M12+M21</f>
        <v>1423</v>
      </c>
      <c r="N23" s="2">
        <f t="shared" ref="N23" si="6">N12+N21</f>
        <v>1309</v>
      </c>
    </row>
  </sheetData>
  <pageMargins left="0.31496062992125984" right="0.31496062992125984" top="0.35433070866141736" bottom="0.15748031496062992" header="0.31496062992125984" footer="0.31496062992125984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workbookViewId="0">
      <pane ySplit="2" topLeftCell="A3" activePane="bottomLeft" state="frozen"/>
      <selection pane="bottomLeft"/>
    </sheetView>
  </sheetViews>
  <sheetFormatPr baseColWidth="10" defaultColWidth="9.140625" defaultRowHeight="15"/>
  <cols>
    <col min="1" max="1" width="9.85546875" customWidth="1"/>
    <col min="2" max="2" width="21.42578125" customWidth="1"/>
    <col min="3" max="3" width="5.42578125" customWidth="1"/>
  </cols>
  <sheetData>
    <row r="1" spans="1:18" ht="15.95" customHeight="1">
      <c r="A1" s="52" t="s">
        <v>33</v>
      </c>
      <c r="B1" s="52" t="s">
        <v>43</v>
      </c>
      <c r="C1" s="3"/>
      <c r="D1" s="4"/>
      <c r="E1" s="4"/>
      <c r="F1" s="4"/>
      <c r="G1" s="4"/>
      <c r="H1" s="4"/>
      <c r="I1" s="4"/>
      <c r="J1" s="4"/>
      <c r="K1" s="61"/>
      <c r="L1" s="61"/>
      <c r="M1" s="1"/>
      <c r="N1" s="1"/>
      <c r="O1" s="1"/>
      <c r="P1" s="1"/>
      <c r="Q1" s="1"/>
      <c r="R1" s="1"/>
    </row>
    <row r="2" spans="1:18" ht="15.95" customHeight="1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65</v>
      </c>
      <c r="N2" s="4" t="s">
        <v>68</v>
      </c>
      <c r="O2" s="1"/>
      <c r="P2" s="1"/>
      <c r="Q2" s="1"/>
      <c r="R2" s="1"/>
    </row>
    <row r="3" spans="1:18" ht="15.95" customHeight="1">
      <c r="A3" s="5" t="s">
        <v>0</v>
      </c>
      <c r="B3" s="6" t="s">
        <v>53</v>
      </c>
      <c r="C3" s="7" t="s">
        <v>2</v>
      </c>
      <c r="D3" s="9"/>
      <c r="E3" s="9"/>
      <c r="F3" s="9"/>
      <c r="G3" s="9"/>
      <c r="H3" s="9">
        <v>16</v>
      </c>
      <c r="I3" s="9">
        <v>38</v>
      </c>
      <c r="J3" s="80">
        <v>52</v>
      </c>
      <c r="K3" s="78">
        <v>63</v>
      </c>
      <c r="L3" s="78">
        <v>71</v>
      </c>
      <c r="M3" s="167">
        <v>71</v>
      </c>
      <c r="N3" s="167">
        <v>71</v>
      </c>
      <c r="O3" s="1"/>
      <c r="P3" s="1"/>
      <c r="Q3" s="1"/>
      <c r="R3" s="1"/>
    </row>
    <row r="4" spans="1:18" ht="15.95" customHeight="1">
      <c r="A4" s="10"/>
      <c r="B4" s="11" t="s">
        <v>3</v>
      </c>
      <c r="C4" s="12" t="s">
        <v>4</v>
      </c>
      <c r="D4" s="14"/>
      <c r="E4" s="14"/>
      <c r="F4" s="14"/>
      <c r="G4" s="14"/>
      <c r="H4" s="14">
        <v>14</v>
      </c>
      <c r="I4" s="14">
        <v>42</v>
      </c>
      <c r="J4" s="81">
        <v>49</v>
      </c>
      <c r="K4" s="79">
        <v>55</v>
      </c>
      <c r="L4" s="79">
        <v>61</v>
      </c>
      <c r="M4" s="168">
        <v>61</v>
      </c>
      <c r="N4" s="168">
        <v>61</v>
      </c>
      <c r="O4" s="1"/>
      <c r="P4" s="1"/>
      <c r="Q4" s="1"/>
      <c r="R4" s="1"/>
    </row>
    <row r="5" spans="1:18" ht="15.95" customHeight="1">
      <c r="A5" s="10"/>
      <c r="B5" s="11" t="s">
        <v>5</v>
      </c>
      <c r="C5" s="12" t="s">
        <v>6</v>
      </c>
      <c r="D5" s="14"/>
      <c r="E5" s="14"/>
      <c r="F5" s="14"/>
      <c r="G5" s="14"/>
      <c r="H5" s="14">
        <v>6</v>
      </c>
      <c r="I5" s="14">
        <v>17</v>
      </c>
      <c r="J5" s="81">
        <v>14</v>
      </c>
      <c r="K5" s="79">
        <v>16</v>
      </c>
      <c r="L5" s="79">
        <v>16</v>
      </c>
      <c r="M5" s="168">
        <v>16</v>
      </c>
      <c r="N5" s="168">
        <v>16</v>
      </c>
      <c r="O5" s="1"/>
      <c r="P5" s="1"/>
      <c r="Q5" s="1"/>
      <c r="R5" s="1"/>
    </row>
    <row r="6" spans="1:18" ht="15.95" customHeight="1">
      <c r="A6" s="10"/>
      <c r="B6" s="11" t="s">
        <v>52</v>
      </c>
      <c r="C6" s="12" t="s">
        <v>8</v>
      </c>
      <c r="D6" s="14"/>
      <c r="E6" s="14"/>
      <c r="F6" s="14"/>
      <c r="G6" s="14"/>
      <c r="H6" s="14">
        <v>15</v>
      </c>
      <c r="I6" s="14">
        <v>10</v>
      </c>
      <c r="J6" s="81">
        <v>24</v>
      </c>
      <c r="K6" s="79">
        <v>16</v>
      </c>
      <c r="L6" s="79">
        <v>18</v>
      </c>
      <c r="M6" s="168">
        <v>18</v>
      </c>
      <c r="N6" s="168">
        <v>18</v>
      </c>
      <c r="O6" s="1"/>
      <c r="P6" s="1"/>
      <c r="Q6" s="1"/>
      <c r="R6" s="1"/>
    </row>
    <row r="7" spans="1:18" ht="15.95" customHeight="1">
      <c r="A7" s="10"/>
      <c r="B7" s="11" t="s">
        <v>9</v>
      </c>
      <c r="C7" s="12" t="s">
        <v>10</v>
      </c>
      <c r="D7" s="14"/>
      <c r="E7" s="14"/>
      <c r="F7" s="14"/>
      <c r="G7" s="14"/>
      <c r="H7" s="14">
        <v>0</v>
      </c>
      <c r="I7" s="14">
        <v>6</v>
      </c>
      <c r="J7" s="81">
        <v>6</v>
      </c>
      <c r="K7" s="79">
        <v>14</v>
      </c>
      <c r="L7" s="79">
        <v>17</v>
      </c>
      <c r="M7" s="168">
        <v>17</v>
      </c>
      <c r="N7" s="168">
        <v>17</v>
      </c>
      <c r="O7" s="1"/>
      <c r="P7" s="1"/>
      <c r="Q7" s="1"/>
      <c r="R7" s="1"/>
    </row>
    <row r="8" spans="1:18" ht="15.95" customHeight="1">
      <c r="A8" s="10"/>
      <c r="B8" s="11" t="s">
        <v>11</v>
      </c>
      <c r="C8" s="15" t="s">
        <v>12</v>
      </c>
      <c r="D8" s="14"/>
      <c r="E8" s="14"/>
      <c r="F8" s="14"/>
      <c r="G8" s="14"/>
      <c r="H8" s="14">
        <v>0</v>
      </c>
      <c r="I8" s="14">
        <v>0</v>
      </c>
      <c r="J8" s="81">
        <v>5</v>
      </c>
      <c r="K8" s="79">
        <v>13</v>
      </c>
      <c r="L8" s="79">
        <v>1</v>
      </c>
      <c r="M8" s="168">
        <v>1</v>
      </c>
      <c r="N8" s="168">
        <v>1</v>
      </c>
      <c r="O8" s="1"/>
      <c r="P8" s="1"/>
      <c r="Q8" s="1"/>
      <c r="R8" s="1"/>
    </row>
    <row r="9" spans="1:18" ht="15.95" customHeight="1">
      <c r="A9" s="195" t="s">
        <v>13</v>
      </c>
      <c r="B9" s="6" t="s">
        <v>14</v>
      </c>
      <c r="C9" s="7" t="s">
        <v>15</v>
      </c>
      <c r="D9" s="191"/>
      <c r="E9" s="191"/>
      <c r="F9" s="191"/>
      <c r="G9" s="191"/>
      <c r="H9" s="191">
        <v>0</v>
      </c>
      <c r="I9" s="191">
        <v>0</v>
      </c>
      <c r="J9" s="192">
        <v>3</v>
      </c>
      <c r="K9" s="193">
        <v>12</v>
      </c>
      <c r="L9" s="193">
        <v>12</v>
      </c>
      <c r="M9" s="194">
        <v>12</v>
      </c>
      <c r="N9" s="194">
        <v>12</v>
      </c>
      <c r="O9" s="1"/>
      <c r="P9" s="1"/>
      <c r="Q9" s="1"/>
      <c r="R9" s="1"/>
    </row>
    <row r="10" spans="1:18" ht="15.95" customHeight="1">
      <c r="A10" s="196"/>
      <c r="B10" s="197" t="s">
        <v>78</v>
      </c>
      <c r="C10" s="15" t="s">
        <v>76</v>
      </c>
      <c r="D10" s="19"/>
      <c r="E10" s="19"/>
      <c r="F10" s="19"/>
      <c r="G10" s="19"/>
      <c r="H10" s="19"/>
      <c r="I10" s="19"/>
      <c r="J10" s="82"/>
      <c r="K10" s="83"/>
      <c r="L10" s="83"/>
      <c r="M10" s="169">
        <v>3</v>
      </c>
      <c r="N10" s="169">
        <v>3</v>
      </c>
      <c r="O10" s="1"/>
      <c r="P10" s="1"/>
      <c r="Q10" s="1"/>
      <c r="R10" s="1"/>
    </row>
    <row r="11" spans="1:18" ht="15.95" customHeight="1">
      <c r="A11" s="30" t="s">
        <v>41</v>
      </c>
      <c r="B11" s="20" t="s">
        <v>45</v>
      </c>
      <c r="C11" s="29"/>
      <c r="D11" s="4">
        <f t="shared" ref="D11:J11" si="0">SUM(D3:D10)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51</v>
      </c>
      <c r="I11" s="4">
        <f t="shared" si="0"/>
        <v>113</v>
      </c>
      <c r="J11" s="84">
        <f t="shared" si="0"/>
        <v>153</v>
      </c>
      <c r="K11" s="85">
        <f>SUM(K3:K10)</f>
        <v>189</v>
      </c>
      <c r="L11" s="85">
        <f>SUM(L3:L10)</f>
        <v>196</v>
      </c>
      <c r="M11" s="173">
        <f t="shared" ref="M11:N11" si="1">SUM(M3:M10)</f>
        <v>199</v>
      </c>
      <c r="N11" s="173">
        <f t="shared" ref="N11" si="2">SUM(N3:N10)</f>
        <v>199</v>
      </c>
      <c r="O11" s="4"/>
      <c r="P11" s="4"/>
      <c r="Q11" s="4"/>
      <c r="R11" s="1"/>
    </row>
    <row r="12" spans="1:18" ht="15.95" customHeight="1">
      <c r="A12" s="30"/>
      <c r="B12" s="20"/>
      <c r="C12" s="72"/>
      <c r="D12" s="4"/>
      <c r="E12" s="4"/>
      <c r="F12" s="4"/>
      <c r="G12" s="4"/>
      <c r="H12" s="4"/>
      <c r="I12" s="4"/>
      <c r="J12" s="4"/>
      <c r="K12" s="54"/>
      <c r="L12" s="54"/>
      <c r="M12" s="4"/>
      <c r="N12" s="4"/>
      <c r="O12" s="4"/>
      <c r="P12" s="4"/>
      <c r="Q12" s="4"/>
      <c r="R12" s="1"/>
    </row>
    <row r="13" spans="1:18" ht="15.95" customHeight="1">
      <c r="A13" s="30"/>
      <c r="B13" s="20"/>
      <c r="C13" s="33"/>
      <c r="D13" s="4" t="s">
        <v>30</v>
      </c>
      <c r="E13" s="4" t="s">
        <v>31</v>
      </c>
      <c r="F13" s="4" t="s">
        <v>32</v>
      </c>
      <c r="G13" s="4" t="s">
        <v>28</v>
      </c>
      <c r="H13" s="4" t="s">
        <v>29</v>
      </c>
      <c r="I13" s="4" t="s">
        <v>34</v>
      </c>
      <c r="J13" s="4" t="s">
        <v>35</v>
      </c>
      <c r="K13" s="4" t="s">
        <v>36</v>
      </c>
      <c r="L13" s="4" t="s">
        <v>37</v>
      </c>
      <c r="M13" s="4" t="s">
        <v>65</v>
      </c>
      <c r="N13" s="4" t="s">
        <v>68</v>
      </c>
      <c r="O13" s="1"/>
      <c r="P13" s="1"/>
      <c r="Q13" s="1"/>
      <c r="R13" s="1"/>
    </row>
    <row r="14" spans="1:18" ht="15.95" customHeight="1">
      <c r="A14" s="21" t="s">
        <v>16</v>
      </c>
      <c r="B14" s="22" t="s">
        <v>17</v>
      </c>
      <c r="C14" s="7" t="s">
        <v>4</v>
      </c>
      <c r="D14" s="9">
        <v>60</v>
      </c>
      <c r="E14" s="9">
        <v>74</v>
      </c>
      <c r="F14" s="9">
        <v>88</v>
      </c>
      <c r="G14" s="9">
        <v>60</v>
      </c>
      <c r="H14" s="9">
        <v>36</v>
      </c>
      <c r="I14" s="9">
        <v>11</v>
      </c>
      <c r="J14" s="9">
        <v>40</v>
      </c>
      <c r="K14" s="9">
        <v>0</v>
      </c>
      <c r="L14" s="9">
        <v>0</v>
      </c>
      <c r="M14" s="9">
        <v>0</v>
      </c>
      <c r="N14" s="9"/>
      <c r="O14" s="1"/>
      <c r="P14" s="1"/>
      <c r="Q14" s="1"/>
      <c r="R14" s="1"/>
    </row>
    <row r="15" spans="1:18" ht="15.95" customHeight="1">
      <c r="A15" s="10"/>
      <c r="B15" s="20" t="s">
        <v>18</v>
      </c>
      <c r="C15" s="12" t="s">
        <v>6</v>
      </c>
      <c r="D15" s="14">
        <v>34</v>
      </c>
      <c r="E15" s="14">
        <v>29</v>
      </c>
      <c r="F15" s="14">
        <v>38</v>
      </c>
      <c r="G15" s="14">
        <v>34</v>
      </c>
      <c r="H15" s="14">
        <v>13</v>
      </c>
      <c r="I15" s="14">
        <v>11</v>
      </c>
      <c r="J15" s="14">
        <v>7</v>
      </c>
      <c r="K15" s="14">
        <v>0</v>
      </c>
      <c r="L15" s="14">
        <v>0</v>
      </c>
      <c r="M15" s="14">
        <v>0</v>
      </c>
      <c r="N15" s="14"/>
      <c r="O15" s="1"/>
      <c r="P15" s="1"/>
      <c r="Q15" s="1"/>
      <c r="R15" s="1"/>
    </row>
    <row r="16" spans="1:18" ht="15.95" customHeight="1">
      <c r="A16" s="10"/>
      <c r="B16" s="20" t="s">
        <v>19</v>
      </c>
      <c r="C16" s="12" t="s">
        <v>8</v>
      </c>
      <c r="D16" s="14">
        <v>27</v>
      </c>
      <c r="E16" s="14">
        <v>19</v>
      </c>
      <c r="F16" s="14">
        <v>26</v>
      </c>
      <c r="G16" s="14">
        <v>15</v>
      </c>
      <c r="H16" s="14">
        <v>5</v>
      </c>
      <c r="I16" s="14">
        <v>5</v>
      </c>
      <c r="J16" s="14">
        <v>15</v>
      </c>
      <c r="K16" s="14">
        <v>0</v>
      </c>
      <c r="L16" s="14">
        <v>0</v>
      </c>
      <c r="M16" s="14">
        <v>0</v>
      </c>
      <c r="N16" s="14"/>
      <c r="O16" s="1"/>
      <c r="P16" s="1"/>
      <c r="Q16" s="1"/>
      <c r="R16" s="1"/>
    </row>
    <row r="17" spans="1:18" ht="15.95" customHeight="1">
      <c r="A17" s="10"/>
      <c r="B17" s="20" t="s">
        <v>44</v>
      </c>
      <c r="C17" s="12" t="s">
        <v>21</v>
      </c>
      <c r="D17" s="14">
        <v>16</v>
      </c>
      <c r="E17" s="14">
        <v>17</v>
      </c>
      <c r="F17" s="14" t="s">
        <v>50</v>
      </c>
      <c r="G17" s="14">
        <v>10</v>
      </c>
      <c r="H17" s="14">
        <v>2</v>
      </c>
      <c r="I17" s="14">
        <v>5</v>
      </c>
      <c r="J17" s="14">
        <v>4</v>
      </c>
      <c r="K17" s="14">
        <v>0</v>
      </c>
      <c r="L17" s="14">
        <v>0</v>
      </c>
      <c r="M17" s="14">
        <v>0</v>
      </c>
      <c r="N17" s="14"/>
      <c r="O17" s="1"/>
      <c r="P17" s="1"/>
      <c r="Q17" s="1"/>
      <c r="R17" s="1"/>
    </row>
    <row r="18" spans="1:18" ht="15.95" customHeight="1">
      <c r="A18" s="10"/>
      <c r="B18" s="20" t="s">
        <v>22</v>
      </c>
      <c r="C18" s="12" t="s">
        <v>23</v>
      </c>
      <c r="D18" s="14">
        <v>19</v>
      </c>
      <c r="E18" s="14">
        <v>16</v>
      </c>
      <c r="F18" s="14">
        <v>24</v>
      </c>
      <c r="G18" s="14">
        <v>38</v>
      </c>
      <c r="H18" s="14">
        <v>15</v>
      </c>
      <c r="I18" s="14">
        <v>21</v>
      </c>
      <c r="J18" s="81">
        <v>41</v>
      </c>
      <c r="K18" s="81">
        <v>0</v>
      </c>
      <c r="L18" s="81">
        <v>0</v>
      </c>
      <c r="M18" s="81">
        <v>0</v>
      </c>
      <c r="N18" s="81"/>
      <c r="O18" s="1"/>
      <c r="P18" s="1"/>
      <c r="Q18" s="1"/>
      <c r="R18" s="1"/>
    </row>
    <row r="19" spans="1:18" ht="15.95" customHeight="1">
      <c r="A19" s="10"/>
      <c r="B19" s="20" t="s">
        <v>24</v>
      </c>
      <c r="C19" s="12" t="s">
        <v>25</v>
      </c>
      <c r="D19" s="14">
        <v>37</v>
      </c>
      <c r="E19" s="14">
        <v>33</v>
      </c>
      <c r="F19" s="14">
        <v>32</v>
      </c>
      <c r="G19" s="14">
        <v>21</v>
      </c>
      <c r="H19" s="14">
        <v>12</v>
      </c>
      <c r="I19" s="14">
        <v>12</v>
      </c>
      <c r="J19" s="81">
        <v>50</v>
      </c>
      <c r="K19" s="81">
        <v>0</v>
      </c>
      <c r="L19" s="81">
        <v>0</v>
      </c>
      <c r="M19" s="81">
        <v>0</v>
      </c>
      <c r="N19" s="81"/>
      <c r="O19" s="1"/>
      <c r="P19" s="1"/>
      <c r="Q19" s="1"/>
      <c r="R19" s="1"/>
    </row>
    <row r="20" spans="1:18" ht="15.95" customHeight="1">
      <c r="A20" s="23"/>
      <c r="B20" s="24" t="s">
        <v>54</v>
      </c>
      <c r="C20" s="15" t="s">
        <v>27</v>
      </c>
      <c r="D20" s="19">
        <v>11</v>
      </c>
      <c r="E20" s="19">
        <v>15</v>
      </c>
      <c r="F20" s="19">
        <v>9</v>
      </c>
      <c r="G20" s="19">
        <v>6</v>
      </c>
      <c r="H20" s="19">
        <v>12</v>
      </c>
      <c r="I20" s="19">
        <v>10</v>
      </c>
      <c r="J20" s="82">
        <v>8</v>
      </c>
      <c r="K20" s="82">
        <v>10</v>
      </c>
      <c r="L20" s="82">
        <v>0</v>
      </c>
      <c r="M20" s="82">
        <v>0</v>
      </c>
      <c r="N20" s="82"/>
      <c r="O20" s="1"/>
      <c r="P20" s="1"/>
      <c r="Q20" s="1"/>
      <c r="R20" s="1"/>
    </row>
    <row r="21" spans="1:18" ht="15.95" customHeight="1">
      <c r="A21" s="27" t="s">
        <v>41</v>
      </c>
      <c r="B21" s="28" t="s">
        <v>46</v>
      </c>
      <c r="C21" s="29"/>
      <c r="D21" s="4">
        <f>SUM(D14:D20)</f>
        <v>204</v>
      </c>
      <c r="E21" s="4">
        <f>SUM(E14:E20)</f>
        <v>203</v>
      </c>
      <c r="F21" s="4">
        <f t="shared" ref="F21:H21" si="3">SUM(F14:F20)</f>
        <v>217</v>
      </c>
      <c r="G21" s="4">
        <f t="shared" si="3"/>
        <v>184</v>
      </c>
      <c r="H21" s="4">
        <f t="shared" si="3"/>
        <v>95</v>
      </c>
      <c r="I21" s="4">
        <f t="shared" ref="I21" si="4">SUM(I14:I20)</f>
        <v>75</v>
      </c>
      <c r="J21" s="84">
        <f t="shared" ref="J21" si="5">SUM(J14:J20)</f>
        <v>165</v>
      </c>
      <c r="K21" s="84">
        <f t="shared" ref="K21:N21" si="6">SUM(K14:K20)</f>
        <v>10</v>
      </c>
      <c r="L21" s="84">
        <f t="shared" si="6"/>
        <v>0</v>
      </c>
      <c r="M21" s="84">
        <f t="shared" si="6"/>
        <v>0</v>
      </c>
      <c r="N21" s="84">
        <f t="shared" si="6"/>
        <v>0</v>
      </c>
      <c r="O21" s="1"/>
      <c r="P21" s="1"/>
      <c r="Q21" s="1"/>
      <c r="R21" s="1"/>
    </row>
    <row r="22" spans="1:18">
      <c r="A22" s="73"/>
      <c r="B22" s="74"/>
      <c r="C22" s="72"/>
      <c r="D22" s="4"/>
      <c r="E22" s="4"/>
      <c r="F22" s="4"/>
      <c r="G22" s="4"/>
      <c r="H22" s="4"/>
      <c r="I22" s="4"/>
      <c r="J22" s="4"/>
      <c r="K22" s="61"/>
      <c r="L22" s="61"/>
      <c r="M22" s="4"/>
      <c r="N22" s="1"/>
      <c r="O22" s="1"/>
      <c r="P22" s="1"/>
      <c r="Q22" s="1"/>
      <c r="R22" s="1"/>
    </row>
    <row r="41" spans="6:11">
      <c r="F41" s="75"/>
    </row>
    <row r="42" spans="6:11">
      <c r="K42" s="75"/>
    </row>
    <row r="43" spans="6:11">
      <c r="K43" s="75"/>
    </row>
    <row r="44" spans="6:11">
      <c r="K44" s="75"/>
    </row>
    <row r="45" spans="6:11">
      <c r="K45" s="75"/>
    </row>
    <row r="46" spans="6:11">
      <c r="K46" s="75"/>
    </row>
    <row r="47" spans="6:11">
      <c r="K47" s="75"/>
    </row>
    <row r="48" spans="6:11">
      <c r="K48" s="75"/>
    </row>
    <row r="49" spans="2:14">
      <c r="K49" s="75"/>
    </row>
    <row r="50" spans="2:14">
      <c r="K50" s="75"/>
    </row>
    <row r="51" spans="2:14">
      <c r="K51" s="75"/>
    </row>
    <row r="52" spans="2:14">
      <c r="K52" s="75"/>
    </row>
    <row r="53" spans="2:14">
      <c r="K53" s="75"/>
    </row>
    <row r="54" spans="2:14">
      <c r="K54" s="75"/>
    </row>
    <row r="55" spans="2:14">
      <c r="K55" s="75"/>
    </row>
    <row r="56" spans="2:14">
      <c r="K56" s="75"/>
    </row>
    <row r="57" spans="2:14" ht="15.95" customHeight="1">
      <c r="K57" s="75"/>
    </row>
    <row r="58" spans="2:14" ht="15.95" customHeight="1">
      <c r="D58" s="86" t="s">
        <v>30</v>
      </c>
      <c r="E58" s="86" t="s">
        <v>31</v>
      </c>
      <c r="F58" s="86" t="s">
        <v>32</v>
      </c>
      <c r="G58" s="86" t="s">
        <v>28</v>
      </c>
      <c r="H58" s="86" t="s">
        <v>29</v>
      </c>
      <c r="I58" s="86" t="s">
        <v>34</v>
      </c>
      <c r="J58" s="86" t="s">
        <v>35</v>
      </c>
      <c r="K58" s="86" t="s">
        <v>36</v>
      </c>
      <c r="L58" s="86" t="s">
        <v>37</v>
      </c>
      <c r="M58" s="86" t="s">
        <v>65</v>
      </c>
      <c r="N58" s="86" t="s">
        <v>68</v>
      </c>
    </row>
    <row r="59" spans="2:14" ht="15.95" customHeight="1">
      <c r="B59" s="76" t="s">
        <v>47</v>
      </c>
      <c r="D59" s="86">
        <f>D11+D21</f>
        <v>204</v>
      </c>
      <c r="E59" s="86">
        <f t="shared" ref="E59:M59" si="7">E11+E21</f>
        <v>203</v>
      </c>
      <c r="F59" s="86">
        <f t="shared" si="7"/>
        <v>217</v>
      </c>
      <c r="G59" s="86">
        <f t="shared" si="7"/>
        <v>184</v>
      </c>
      <c r="H59" s="86">
        <f t="shared" si="7"/>
        <v>146</v>
      </c>
      <c r="I59" s="86">
        <f t="shared" si="7"/>
        <v>188</v>
      </c>
      <c r="J59" s="87">
        <f t="shared" si="7"/>
        <v>318</v>
      </c>
      <c r="K59" s="87">
        <f t="shared" si="7"/>
        <v>199</v>
      </c>
      <c r="L59" s="87">
        <f t="shared" si="7"/>
        <v>196</v>
      </c>
      <c r="M59" s="172">
        <f t="shared" si="7"/>
        <v>199</v>
      </c>
      <c r="N59" s="172">
        <f t="shared" ref="N59" si="8">N11+N21</f>
        <v>199</v>
      </c>
    </row>
    <row r="60" spans="2:14" ht="15.95" customHeight="1"/>
  </sheetData>
  <pageMargins left="0.51181102362204722" right="0.31496062992125984" top="0.74803149606299213" bottom="0.35433070866141736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workbookViewId="0">
      <selection sqref="A1:A1048576"/>
    </sheetView>
  </sheetViews>
  <sheetFormatPr baseColWidth="10" defaultColWidth="9.140625" defaultRowHeight="15"/>
  <cols>
    <col min="1" max="1" width="10.7109375" customWidth="1"/>
    <col min="2" max="2" width="22.42578125" customWidth="1"/>
  </cols>
  <sheetData>
    <row r="1" spans="1:21" ht="18.75">
      <c r="A1" s="62" t="s">
        <v>51</v>
      </c>
      <c r="B1" s="5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  <c r="P1" s="49" t="s">
        <v>48</v>
      </c>
      <c r="Q1" s="1"/>
      <c r="R1" s="1"/>
      <c r="S1" s="1"/>
      <c r="T1" s="1"/>
      <c r="U1" s="1"/>
    </row>
    <row r="2" spans="1:21">
      <c r="A2" s="3"/>
      <c r="B2" s="3"/>
      <c r="C2" s="3"/>
      <c r="D2" s="4" t="s">
        <v>30</v>
      </c>
      <c r="E2" s="4" t="s">
        <v>31</v>
      </c>
      <c r="F2" s="4" t="s">
        <v>32</v>
      </c>
      <c r="G2" s="4" t="s">
        <v>28</v>
      </c>
      <c r="H2" s="4" t="s">
        <v>29</v>
      </c>
      <c r="I2" s="4" t="s">
        <v>34</v>
      </c>
      <c r="J2" s="4" t="s">
        <v>35</v>
      </c>
      <c r="K2" s="4" t="s">
        <v>36</v>
      </c>
      <c r="L2" s="4" t="s">
        <v>37</v>
      </c>
      <c r="M2" s="4" t="s">
        <v>65</v>
      </c>
      <c r="N2" s="4" t="s">
        <v>68</v>
      </c>
      <c r="O2" s="1"/>
      <c r="P2" s="4" t="s">
        <v>29</v>
      </c>
      <c r="Q2" s="4" t="s">
        <v>34</v>
      </c>
      <c r="R2" s="4" t="s">
        <v>35</v>
      </c>
      <c r="S2" s="4" t="s">
        <v>36</v>
      </c>
      <c r="T2" s="4" t="s">
        <v>37</v>
      </c>
      <c r="U2" s="4" t="s">
        <v>65</v>
      </c>
    </row>
    <row r="3" spans="1:21">
      <c r="A3" s="5" t="s">
        <v>0</v>
      </c>
      <c r="B3" s="6" t="s">
        <v>1</v>
      </c>
      <c r="C3" s="7" t="s">
        <v>2</v>
      </c>
      <c r="D3" s="70"/>
      <c r="E3" s="70"/>
      <c r="F3" s="70"/>
      <c r="G3" s="93"/>
      <c r="H3" s="97">
        <f>Titulats!H3</f>
        <v>16</v>
      </c>
      <c r="I3" s="32">
        <f>Titulats!I3</f>
        <v>38</v>
      </c>
      <c r="J3" s="32">
        <f>Titulats!J3</f>
        <v>52</v>
      </c>
      <c r="K3" s="32">
        <f>Titulats!K3</f>
        <v>63</v>
      </c>
      <c r="L3" s="32">
        <f>Titulats!L3</f>
        <v>71</v>
      </c>
      <c r="M3" s="170">
        <f>Titulats!M3</f>
        <v>71</v>
      </c>
      <c r="N3" s="98">
        <f>Titulats!N3</f>
        <v>71</v>
      </c>
      <c r="O3" s="1"/>
      <c r="P3" s="97"/>
      <c r="Q3" s="106">
        <f>I3/I27</f>
        <v>0.5757575757575758</v>
      </c>
      <c r="R3" s="106">
        <f>J3/J27</f>
        <v>0.56521739130434778</v>
      </c>
      <c r="S3" s="106">
        <f>K3/K27</f>
        <v>0.68478260869565222</v>
      </c>
      <c r="T3" s="106">
        <f>L3/L27</f>
        <v>0.75531914893617025</v>
      </c>
      <c r="U3" s="105"/>
    </row>
    <row r="4" spans="1:21">
      <c r="A4" s="10"/>
      <c r="B4" s="11" t="s">
        <v>3</v>
      </c>
      <c r="C4" s="12" t="s">
        <v>4</v>
      </c>
      <c r="D4" s="71"/>
      <c r="E4" s="71"/>
      <c r="F4" s="71"/>
      <c r="G4" s="94"/>
      <c r="H4" s="99">
        <f>Titulats!H4</f>
        <v>14</v>
      </c>
      <c r="I4" s="96">
        <f>Titulats!I4</f>
        <v>42</v>
      </c>
      <c r="J4" s="96">
        <f>Titulats!J4</f>
        <v>49</v>
      </c>
      <c r="K4" s="96">
        <f>Titulats!K4</f>
        <v>55</v>
      </c>
      <c r="L4" s="96">
        <f>Titulats!L4</f>
        <v>61</v>
      </c>
      <c r="M4" s="171">
        <f>Titulats!M4</f>
        <v>61</v>
      </c>
      <c r="N4" s="100">
        <f>Titulats!N4</f>
        <v>61</v>
      </c>
      <c r="O4" s="1"/>
      <c r="P4" s="99"/>
      <c r="Q4" s="105">
        <f t="shared" ref="Q4:T6" si="0">I4/I29</f>
        <v>0.45901639344262296</v>
      </c>
      <c r="R4" s="105">
        <f t="shared" si="0"/>
        <v>0.49494949494949497</v>
      </c>
      <c r="S4" s="105">
        <f t="shared" si="0"/>
        <v>0.52884615384615385</v>
      </c>
      <c r="T4" s="105">
        <f t="shared" si="0"/>
        <v>0.57276995305164324</v>
      </c>
      <c r="U4" s="105"/>
    </row>
    <row r="5" spans="1:21">
      <c r="A5" s="10"/>
      <c r="B5" s="11" t="s">
        <v>5</v>
      </c>
      <c r="C5" s="12" t="s">
        <v>6</v>
      </c>
      <c r="D5" s="71"/>
      <c r="E5" s="71"/>
      <c r="F5" s="71"/>
      <c r="G5" s="94"/>
      <c r="H5" s="99">
        <f>Titulats!H5</f>
        <v>6</v>
      </c>
      <c r="I5" s="96">
        <f>Titulats!I5</f>
        <v>17</v>
      </c>
      <c r="J5" s="96">
        <f>Titulats!J5</f>
        <v>14</v>
      </c>
      <c r="K5" s="96">
        <f>Titulats!K5</f>
        <v>16</v>
      </c>
      <c r="L5" s="96">
        <f>Titulats!L5</f>
        <v>16</v>
      </c>
      <c r="M5" s="171">
        <f>Titulats!M5</f>
        <v>16</v>
      </c>
      <c r="N5" s="100">
        <f>Titulats!N5</f>
        <v>16</v>
      </c>
      <c r="O5" s="1"/>
      <c r="P5" s="99"/>
      <c r="Q5" s="105">
        <f t="shared" si="0"/>
        <v>0.37158469945355194</v>
      </c>
      <c r="R5" s="105">
        <f t="shared" si="0"/>
        <v>0.28282828282828282</v>
      </c>
      <c r="S5" s="105">
        <f t="shared" si="0"/>
        <v>0.30769230769230771</v>
      </c>
      <c r="T5" s="105">
        <f t="shared" si="0"/>
        <v>0.30046948356807512</v>
      </c>
      <c r="U5" s="105"/>
    </row>
    <row r="6" spans="1:21">
      <c r="A6" s="10"/>
      <c r="B6" s="11" t="s">
        <v>7</v>
      </c>
      <c r="C6" s="12" t="s">
        <v>8</v>
      </c>
      <c r="D6" s="71"/>
      <c r="E6" s="71"/>
      <c r="F6" s="71"/>
      <c r="G6" s="94"/>
      <c r="H6" s="99">
        <f>Titulats!H6</f>
        <v>15</v>
      </c>
      <c r="I6" s="96">
        <f>Titulats!I6</f>
        <v>10</v>
      </c>
      <c r="J6" s="96">
        <f>Titulats!J6</f>
        <v>24</v>
      </c>
      <c r="K6" s="96">
        <f>Titulats!K6</f>
        <v>16</v>
      </c>
      <c r="L6" s="96">
        <f>Titulats!L6</f>
        <v>18</v>
      </c>
      <c r="M6" s="171">
        <f>Titulats!M6</f>
        <v>18</v>
      </c>
      <c r="N6" s="100">
        <f>Titulats!N6</f>
        <v>18</v>
      </c>
      <c r="O6" s="1"/>
      <c r="P6" s="99"/>
      <c r="Q6" s="105">
        <f t="shared" si="0"/>
        <v>0.21857923497267759</v>
      </c>
      <c r="R6" s="105">
        <f t="shared" si="0"/>
        <v>0.48484848484848486</v>
      </c>
      <c r="S6" s="105">
        <f t="shared" si="0"/>
        <v>0.30769230769230771</v>
      </c>
      <c r="T6" s="105">
        <f t="shared" si="0"/>
        <v>0.3380281690140845</v>
      </c>
      <c r="U6" s="105"/>
    </row>
    <row r="7" spans="1:21">
      <c r="A7" s="10"/>
      <c r="B7" s="11" t="s">
        <v>9</v>
      </c>
      <c r="C7" s="12" t="s">
        <v>10</v>
      </c>
      <c r="D7" s="71"/>
      <c r="E7" s="71"/>
      <c r="F7" s="71"/>
      <c r="G7" s="94"/>
      <c r="H7" s="99">
        <f>Titulats!H7</f>
        <v>0</v>
      </c>
      <c r="I7" s="96">
        <f>Titulats!I7</f>
        <v>6</v>
      </c>
      <c r="J7" s="96">
        <f>Titulats!J7</f>
        <v>6</v>
      </c>
      <c r="K7" s="96">
        <f>Titulats!K7</f>
        <v>14</v>
      </c>
      <c r="L7" s="96">
        <f>Titulats!L7</f>
        <v>17</v>
      </c>
      <c r="M7" s="171">
        <f>Titulats!M7</f>
        <v>17</v>
      </c>
      <c r="N7" s="100">
        <f>Titulats!N7</f>
        <v>17</v>
      </c>
      <c r="O7" s="1"/>
      <c r="P7" s="99"/>
      <c r="Q7" s="126" t="s">
        <v>67</v>
      </c>
      <c r="R7" s="105">
        <f>J7/J32</f>
        <v>0.1875</v>
      </c>
      <c r="S7" s="105">
        <f>K7/K32</f>
        <v>0.33333333333333331</v>
      </c>
      <c r="T7" s="105">
        <f>L7/L32</f>
        <v>0.28813559322033899</v>
      </c>
      <c r="U7" s="105"/>
    </row>
    <row r="8" spans="1:21">
      <c r="A8" s="10"/>
      <c r="B8" s="11" t="s">
        <v>11</v>
      </c>
      <c r="C8" s="12" t="s">
        <v>12</v>
      </c>
      <c r="D8" s="88"/>
      <c r="E8" s="88"/>
      <c r="F8" s="88"/>
      <c r="G8" s="95"/>
      <c r="H8" s="99">
        <f>Titulats!H8</f>
        <v>0</v>
      </c>
      <c r="I8" s="96">
        <f>Titulats!I8</f>
        <v>0</v>
      </c>
      <c r="J8" s="96">
        <f>Titulats!J8</f>
        <v>5</v>
      </c>
      <c r="K8" s="96">
        <f>Titulats!K8</f>
        <v>13</v>
      </c>
      <c r="L8" s="96">
        <f>Titulats!L8</f>
        <v>1</v>
      </c>
      <c r="M8" s="171">
        <f>Titulats!M8</f>
        <v>1</v>
      </c>
      <c r="N8" s="100">
        <f>Titulats!N8</f>
        <v>1</v>
      </c>
      <c r="O8" s="1"/>
      <c r="P8" s="99"/>
      <c r="Q8" s="126" t="s">
        <v>67</v>
      </c>
      <c r="R8" s="105">
        <f>J8/J33</f>
        <v>0.29411764705882354</v>
      </c>
      <c r="S8" s="105">
        <f>K8/K33</f>
        <v>0.52</v>
      </c>
      <c r="T8" s="126" t="s">
        <v>67</v>
      </c>
      <c r="U8" s="126"/>
    </row>
    <row r="9" spans="1:21">
      <c r="A9" s="16" t="s">
        <v>13</v>
      </c>
      <c r="B9" s="17" t="s">
        <v>14</v>
      </c>
      <c r="C9" s="89" t="s">
        <v>15</v>
      </c>
      <c r="D9" s="91"/>
      <c r="E9" s="92"/>
      <c r="F9" s="92"/>
      <c r="G9" s="92"/>
      <c r="H9" s="103">
        <f>Titulats!H10</f>
        <v>0</v>
      </c>
      <c r="I9" s="104">
        <f>Titulats!I10</f>
        <v>0</v>
      </c>
      <c r="J9" s="104">
        <f>Titulats!J10</f>
        <v>0</v>
      </c>
      <c r="K9" s="104">
        <f>Titulats!K10</f>
        <v>0</v>
      </c>
      <c r="L9" s="104">
        <f>Titulats!L10</f>
        <v>0</v>
      </c>
      <c r="M9" s="104">
        <f>Titulats!M10</f>
        <v>3</v>
      </c>
      <c r="N9" s="90">
        <f>Titulats!N10</f>
        <v>3</v>
      </c>
      <c r="O9" s="1"/>
      <c r="P9" s="101"/>
      <c r="Q9" s="126" t="s">
        <v>67</v>
      </c>
      <c r="R9" s="126" t="s">
        <v>67</v>
      </c>
      <c r="S9" s="105">
        <f>K9/P34</f>
        <v>0</v>
      </c>
      <c r="T9" s="105">
        <f>L9/Q34</f>
        <v>0</v>
      </c>
      <c r="U9" s="105"/>
    </row>
    <row r="10" spans="1:21">
      <c r="A10" s="30" t="s">
        <v>41</v>
      </c>
      <c r="B10" s="20" t="s">
        <v>45</v>
      </c>
      <c r="C10" s="72"/>
      <c r="D10" s="4">
        <f t="shared" ref="D10:J10" si="1">SUM(D3:D9)</f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51</v>
      </c>
      <c r="I10" s="4">
        <f t="shared" si="1"/>
        <v>113</v>
      </c>
      <c r="J10" s="84">
        <f t="shared" si="1"/>
        <v>150</v>
      </c>
      <c r="K10" s="85">
        <f t="shared" ref="K10:N10" si="2">SUM(K3:K9)</f>
        <v>177</v>
      </c>
      <c r="L10" s="85">
        <f t="shared" si="2"/>
        <v>184</v>
      </c>
      <c r="M10" s="85">
        <f t="shared" si="2"/>
        <v>187</v>
      </c>
      <c r="N10" s="85">
        <f t="shared" si="2"/>
        <v>187</v>
      </c>
      <c r="O10" s="4"/>
      <c r="P10" s="4"/>
      <c r="Q10" s="53">
        <f>I10/I35</f>
        <v>0.45381526104417669</v>
      </c>
      <c r="R10" s="53">
        <f>J10/J35</f>
        <v>0.44247787610619471</v>
      </c>
      <c r="S10" s="53">
        <f t="shared" ref="S10:T10" si="3">K10/K35</f>
        <v>0.48228882833787468</v>
      </c>
      <c r="T10" s="53">
        <f t="shared" si="3"/>
        <v>0.49066666666666664</v>
      </c>
      <c r="U10" s="53"/>
    </row>
    <row r="11" spans="1:21">
      <c r="A11" s="30"/>
      <c r="B11" s="20"/>
      <c r="C11" s="3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"/>
      <c r="P11" s="4"/>
      <c r="Q11" s="4"/>
      <c r="R11" s="4"/>
      <c r="S11" s="4"/>
      <c r="T11" s="4"/>
      <c r="U11" s="4"/>
    </row>
    <row r="12" spans="1:21">
      <c r="A12" s="21" t="s">
        <v>16</v>
      </c>
      <c r="B12" s="22" t="s">
        <v>17</v>
      </c>
      <c r="C12" s="29" t="s">
        <v>4</v>
      </c>
      <c r="D12" s="97">
        <f>Titulats!D14</f>
        <v>60</v>
      </c>
      <c r="E12" s="32">
        <f>Titulats!E14</f>
        <v>74</v>
      </c>
      <c r="F12" s="32">
        <f>Titulats!F14</f>
        <v>88</v>
      </c>
      <c r="G12" s="32">
        <f>Titulats!G14</f>
        <v>60</v>
      </c>
      <c r="H12" s="32">
        <f>Titulats!H14</f>
        <v>36</v>
      </c>
      <c r="I12" s="32">
        <f>Titulats!I14</f>
        <v>11</v>
      </c>
      <c r="J12" s="32">
        <f>Titulats!J14</f>
        <v>40</v>
      </c>
      <c r="K12" s="32">
        <f>Titulats!K14</f>
        <v>0</v>
      </c>
      <c r="L12" s="98">
        <f>Titulats!L14</f>
        <v>0</v>
      </c>
      <c r="M12" s="96"/>
      <c r="N12" s="96"/>
      <c r="O12" s="1"/>
      <c r="P12" s="8"/>
      <c r="Q12" s="9"/>
      <c r="R12" s="9"/>
      <c r="S12" s="9"/>
      <c r="T12" s="117"/>
      <c r="U12" s="96"/>
    </row>
    <row r="13" spans="1:21">
      <c r="A13" s="10"/>
      <c r="B13" s="20" t="s">
        <v>18</v>
      </c>
      <c r="C13" s="72" t="s">
        <v>6</v>
      </c>
      <c r="D13" s="99">
        <f>Titulats!D15</f>
        <v>34</v>
      </c>
      <c r="E13" s="96">
        <f>Titulats!E15</f>
        <v>29</v>
      </c>
      <c r="F13" s="96">
        <f>Titulats!F15</f>
        <v>38</v>
      </c>
      <c r="G13" s="96">
        <f>Titulats!G15</f>
        <v>34</v>
      </c>
      <c r="H13" s="96">
        <f>Titulats!H15</f>
        <v>13</v>
      </c>
      <c r="I13" s="96">
        <f>Titulats!I15</f>
        <v>11</v>
      </c>
      <c r="J13" s="96">
        <f>Titulats!J15</f>
        <v>7</v>
      </c>
      <c r="K13" s="96">
        <f>Titulats!K15</f>
        <v>0</v>
      </c>
      <c r="L13" s="100">
        <f>Titulats!L15</f>
        <v>0</v>
      </c>
      <c r="M13" s="96"/>
      <c r="N13" s="96"/>
      <c r="O13" s="1"/>
      <c r="P13" s="13"/>
      <c r="Q13" s="14"/>
      <c r="R13" s="14"/>
      <c r="S13" s="14"/>
      <c r="T13" s="118"/>
      <c r="U13" s="96"/>
    </row>
    <row r="14" spans="1:21">
      <c r="A14" s="10"/>
      <c r="B14" s="20" t="s">
        <v>19</v>
      </c>
      <c r="C14" s="72" t="s">
        <v>8</v>
      </c>
      <c r="D14" s="99">
        <f>Titulats!D16</f>
        <v>27</v>
      </c>
      <c r="E14" s="96">
        <f>Titulats!E16</f>
        <v>19</v>
      </c>
      <c r="F14" s="96">
        <f>Titulats!F16</f>
        <v>26</v>
      </c>
      <c r="G14" s="96">
        <f>Titulats!G16</f>
        <v>15</v>
      </c>
      <c r="H14" s="96">
        <f>Titulats!H16</f>
        <v>5</v>
      </c>
      <c r="I14" s="96">
        <f>Titulats!I16</f>
        <v>5</v>
      </c>
      <c r="J14" s="96">
        <f>Titulats!J16</f>
        <v>15</v>
      </c>
      <c r="K14" s="96">
        <f>Titulats!K16</f>
        <v>0</v>
      </c>
      <c r="L14" s="100">
        <f>Titulats!L16</f>
        <v>0</v>
      </c>
      <c r="M14" s="96"/>
      <c r="N14" s="96"/>
      <c r="O14" s="1"/>
      <c r="P14" s="13"/>
      <c r="Q14" s="14"/>
      <c r="R14" s="14"/>
      <c r="S14" s="14"/>
      <c r="T14" s="118"/>
      <c r="U14" s="96"/>
    </row>
    <row r="15" spans="1:21">
      <c r="A15" s="10"/>
      <c r="B15" s="20" t="s">
        <v>44</v>
      </c>
      <c r="C15" s="72" t="s">
        <v>21</v>
      </c>
      <c r="D15" s="99">
        <f>Titulats!D17</f>
        <v>16</v>
      </c>
      <c r="E15" s="96">
        <f>Titulats!E17</f>
        <v>17</v>
      </c>
      <c r="F15" s="96" t="str">
        <f>Titulats!F17</f>
        <v>?</v>
      </c>
      <c r="G15" s="96">
        <f>Titulats!G17</f>
        <v>10</v>
      </c>
      <c r="H15" s="96">
        <f>Titulats!H17</f>
        <v>2</v>
      </c>
      <c r="I15" s="96">
        <f>Titulats!I17</f>
        <v>5</v>
      </c>
      <c r="J15" s="96">
        <f>Titulats!J17</f>
        <v>4</v>
      </c>
      <c r="K15" s="96">
        <f>Titulats!K17</f>
        <v>0</v>
      </c>
      <c r="L15" s="100">
        <f>Titulats!L17</f>
        <v>0</v>
      </c>
      <c r="M15" s="96"/>
      <c r="N15" s="96"/>
      <c r="O15" s="1"/>
      <c r="P15" s="13"/>
      <c r="Q15" s="14"/>
      <c r="R15" s="14"/>
      <c r="S15" s="14"/>
      <c r="T15" s="118"/>
      <c r="U15" s="96"/>
    </row>
    <row r="16" spans="1:21">
      <c r="A16" s="10"/>
      <c r="B16" s="20" t="s">
        <v>22</v>
      </c>
      <c r="C16" s="72" t="s">
        <v>23</v>
      </c>
      <c r="D16" s="99">
        <f>Titulats!D18</f>
        <v>19</v>
      </c>
      <c r="E16" s="96">
        <f>Titulats!E18</f>
        <v>16</v>
      </c>
      <c r="F16" s="96">
        <f>Titulats!F18</f>
        <v>24</v>
      </c>
      <c r="G16" s="96">
        <f>Titulats!G18</f>
        <v>38</v>
      </c>
      <c r="H16" s="96">
        <f>Titulats!H18</f>
        <v>15</v>
      </c>
      <c r="I16" s="96">
        <f>Titulats!I18</f>
        <v>21</v>
      </c>
      <c r="J16" s="96">
        <f>Titulats!J18</f>
        <v>41</v>
      </c>
      <c r="K16" s="96">
        <f>Titulats!K18</f>
        <v>0</v>
      </c>
      <c r="L16" s="100">
        <f>Titulats!L18</f>
        <v>0</v>
      </c>
      <c r="M16" s="96"/>
      <c r="N16" s="96"/>
      <c r="O16" s="1"/>
      <c r="P16" s="13"/>
      <c r="Q16" s="14"/>
      <c r="R16" s="14"/>
      <c r="S16" s="14"/>
      <c r="T16" s="118"/>
      <c r="U16" s="96"/>
    </row>
    <row r="17" spans="1:21">
      <c r="A17" s="10"/>
      <c r="B17" s="20" t="s">
        <v>24</v>
      </c>
      <c r="C17" s="72" t="s">
        <v>25</v>
      </c>
      <c r="D17" s="99">
        <f>Titulats!D19</f>
        <v>37</v>
      </c>
      <c r="E17" s="96">
        <f>Titulats!E19</f>
        <v>33</v>
      </c>
      <c r="F17" s="96">
        <f>Titulats!F19</f>
        <v>32</v>
      </c>
      <c r="G17" s="96">
        <f>Titulats!G19</f>
        <v>21</v>
      </c>
      <c r="H17" s="96">
        <f>Titulats!H19</f>
        <v>12</v>
      </c>
      <c r="I17" s="96">
        <f>Titulats!I19</f>
        <v>12</v>
      </c>
      <c r="J17" s="96">
        <f>Titulats!J19</f>
        <v>50</v>
      </c>
      <c r="K17" s="96">
        <f>Titulats!K19</f>
        <v>0</v>
      </c>
      <c r="L17" s="100">
        <f>Titulats!L19</f>
        <v>0</v>
      </c>
      <c r="M17" s="96"/>
      <c r="N17" s="96"/>
      <c r="O17" s="1"/>
      <c r="P17" s="13"/>
      <c r="Q17" s="14"/>
      <c r="R17" s="14"/>
      <c r="S17" s="14"/>
      <c r="T17" s="118"/>
      <c r="U17" s="96"/>
    </row>
    <row r="18" spans="1:21">
      <c r="A18" s="23"/>
      <c r="B18" s="24" t="s">
        <v>26</v>
      </c>
      <c r="C18" s="33" t="s">
        <v>27</v>
      </c>
      <c r="D18" s="101">
        <f>Titulats!D20</f>
        <v>11</v>
      </c>
      <c r="E18" s="34">
        <f>Titulats!E20</f>
        <v>15</v>
      </c>
      <c r="F18" s="34">
        <f>Titulats!F20</f>
        <v>9</v>
      </c>
      <c r="G18" s="34">
        <f>Titulats!G20</f>
        <v>6</v>
      </c>
      <c r="H18" s="34">
        <f>Titulats!H20</f>
        <v>12</v>
      </c>
      <c r="I18" s="34">
        <f>Titulats!I20</f>
        <v>10</v>
      </c>
      <c r="J18" s="34">
        <f>Titulats!J20</f>
        <v>8</v>
      </c>
      <c r="K18" s="34">
        <f>Titulats!K20</f>
        <v>10</v>
      </c>
      <c r="L18" s="102">
        <f>Titulats!L20</f>
        <v>0</v>
      </c>
      <c r="M18" s="96"/>
      <c r="N18" s="96"/>
      <c r="O18" s="1"/>
      <c r="P18" s="18"/>
      <c r="Q18" s="51">
        <f>I18/K43</f>
        <v>0.33333333333333331</v>
      </c>
      <c r="R18" s="19"/>
      <c r="S18" s="19"/>
      <c r="T18" s="119"/>
      <c r="U18" s="96"/>
    </row>
    <row r="19" spans="1:21">
      <c r="A19" s="27" t="s">
        <v>41</v>
      </c>
      <c r="B19" s="28" t="s">
        <v>46</v>
      </c>
      <c r="C19" s="29"/>
      <c r="D19" s="4">
        <f>SUM(D12:D18)</f>
        <v>204</v>
      </c>
      <c r="E19" s="4">
        <f>SUM(E12:E18)</f>
        <v>203</v>
      </c>
      <c r="F19" s="4">
        <f t="shared" ref="F19:J19" si="4">SUM(F12:F18)</f>
        <v>217</v>
      </c>
      <c r="G19" s="4">
        <f t="shared" si="4"/>
        <v>184</v>
      </c>
      <c r="H19" s="4">
        <f t="shared" si="4"/>
        <v>95</v>
      </c>
      <c r="I19" s="4">
        <f t="shared" si="4"/>
        <v>75</v>
      </c>
      <c r="J19" s="4">
        <f t="shared" si="4"/>
        <v>165</v>
      </c>
      <c r="K19" s="4">
        <f t="shared" ref="K19:L19" si="5">SUM(K12:K18)</f>
        <v>10</v>
      </c>
      <c r="L19" s="4">
        <f t="shared" si="5"/>
        <v>0</v>
      </c>
      <c r="M19" s="4"/>
      <c r="N19" s="4"/>
      <c r="O19" s="1"/>
      <c r="P19" s="4"/>
      <c r="Q19" s="53">
        <f>SUM(Q12:Q18)</f>
        <v>0.33333333333333331</v>
      </c>
      <c r="R19" s="4">
        <f>SUM(R12:R18)</f>
        <v>0</v>
      </c>
      <c r="S19" s="4">
        <f>SUM(S12:S18)</f>
        <v>0</v>
      </c>
      <c r="T19" s="4">
        <f>SUM(T12:T18)</f>
        <v>0</v>
      </c>
      <c r="U19" s="4"/>
    </row>
    <row r="20" spans="1:21">
      <c r="A20" s="3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  <c r="P20" s="2"/>
      <c r="Q20" s="2"/>
      <c r="R20" s="2"/>
      <c r="S20" s="2"/>
      <c r="T20" s="2"/>
      <c r="U20" s="2"/>
    </row>
    <row r="21" spans="1:21" s="4" customFormat="1">
      <c r="A21" s="35" t="s">
        <v>42</v>
      </c>
      <c r="B21" s="36" t="s">
        <v>47</v>
      </c>
      <c r="D21" s="4">
        <f>D10+D19</f>
        <v>204</v>
      </c>
      <c r="E21" s="4">
        <f>E10+E19</f>
        <v>203</v>
      </c>
      <c r="F21" s="84">
        <f t="shared" ref="F21:J21" si="6">F10+F19</f>
        <v>217</v>
      </c>
      <c r="G21" s="84">
        <f t="shared" si="6"/>
        <v>184</v>
      </c>
      <c r="H21" s="84">
        <f t="shared" si="6"/>
        <v>146</v>
      </c>
      <c r="I21" s="84">
        <f t="shared" si="6"/>
        <v>188</v>
      </c>
      <c r="J21" s="84">
        <f t="shared" si="6"/>
        <v>315</v>
      </c>
      <c r="K21" s="85">
        <f t="shared" ref="K21:L21" si="7">K10+K19</f>
        <v>187</v>
      </c>
      <c r="L21" s="85">
        <f t="shared" si="7"/>
        <v>184</v>
      </c>
      <c r="M21" s="85"/>
      <c r="N21" s="85"/>
    </row>
    <row r="22" spans="1:21" s="4" customFormat="1">
      <c r="A22" s="35"/>
      <c r="B22" s="36"/>
      <c r="L22" s="54"/>
      <c r="M22" s="54"/>
      <c r="N22" s="54"/>
    </row>
    <row r="23" spans="1:21" s="4" customFormat="1">
      <c r="A23" s="37"/>
      <c r="B23" s="36" t="s">
        <v>49</v>
      </c>
      <c r="D23" s="14">
        <f>SUM(D4:D6)</f>
        <v>0</v>
      </c>
      <c r="E23" s="14">
        <f t="shared" ref="E23:L23" si="8">SUM(E4:E6)</f>
        <v>0</v>
      </c>
      <c r="F23" s="14">
        <f t="shared" si="8"/>
        <v>0</v>
      </c>
      <c r="G23" s="14">
        <f t="shared" si="8"/>
        <v>0</v>
      </c>
      <c r="H23" s="14">
        <f t="shared" si="8"/>
        <v>35</v>
      </c>
      <c r="I23" s="14">
        <f t="shared" si="8"/>
        <v>69</v>
      </c>
      <c r="J23" s="14">
        <f t="shared" si="8"/>
        <v>87</v>
      </c>
      <c r="K23" s="14">
        <f t="shared" si="8"/>
        <v>87</v>
      </c>
      <c r="L23" s="14">
        <f t="shared" si="8"/>
        <v>95</v>
      </c>
      <c r="M23" s="96"/>
      <c r="N23" s="96"/>
      <c r="P23" s="14"/>
      <c r="Q23" s="50">
        <f>I23/I28</f>
        <v>0.37704918032786883</v>
      </c>
      <c r="R23" s="50">
        <f t="shared" ref="R23:T23" si="9">J23/J28</f>
        <v>0.43939393939393939</v>
      </c>
      <c r="S23" s="50">
        <f t="shared" si="9"/>
        <v>0.41826923076923078</v>
      </c>
      <c r="T23" s="50">
        <f t="shared" si="9"/>
        <v>0.4460093896713615</v>
      </c>
      <c r="U23" s="105"/>
    </row>
    <row r="25" spans="1:21" ht="18.75">
      <c r="A25" s="52" t="s">
        <v>33</v>
      </c>
      <c r="B25" s="52" t="s">
        <v>38</v>
      </c>
      <c r="C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1">
      <c r="A26" s="3"/>
      <c r="B26" s="3"/>
      <c r="C26" s="3"/>
      <c r="H26" s="103" t="s">
        <v>30</v>
      </c>
      <c r="I26" s="104" t="s">
        <v>31</v>
      </c>
      <c r="J26" s="104" t="s">
        <v>32</v>
      </c>
      <c r="K26" s="104" t="s">
        <v>28</v>
      </c>
      <c r="L26" s="104" t="s">
        <v>29</v>
      </c>
      <c r="M26" s="104"/>
      <c r="N26" s="104"/>
      <c r="O26" s="104" t="s">
        <v>34</v>
      </c>
      <c r="P26" s="104" t="s">
        <v>35</v>
      </c>
      <c r="Q26" s="104" t="s">
        <v>36</v>
      </c>
      <c r="R26" s="104" t="s">
        <v>37</v>
      </c>
      <c r="S26" s="90" t="s">
        <v>66</v>
      </c>
    </row>
    <row r="27" spans="1:21">
      <c r="A27" s="5" t="s">
        <v>0</v>
      </c>
      <c r="B27" s="6" t="s">
        <v>1</v>
      </c>
      <c r="C27" s="7" t="s">
        <v>2</v>
      </c>
      <c r="H27" s="109"/>
      <c r="I27" s="43">
        <v>66</v>
      </c>
      <c r="J27" s="43">
        <v>92</v>
      </c>
      <c r="K27" s="43">
        <v>92</v>
      </c>
      <c r="L27" s="43">
        <v>94</v>
      </c>
      <c r="M27" s="43"/>
      <c r="N27" s="43"/>
      <c r="O27" s="43">
        <v>117</v>
      </c>
      <c r="P27" s="43">
        <v>110</v>
      </c>
      <c r="Q27" s="43">
        <v>96</v>
      </c>
      <c r="R27" s="43">
        <v>123</v>
      </c>
      <c r="S27" s="110">
        <v>104</v>
      </c>
    </row>
    <row r="28" spans="1:21">
      <c r="A28" s="25"/>
      <c r="B28" s="11" t="s">
        <v>39</v>
      </c>
      <c r="C28" s="12" t="s">
        <v>40</v>
      </c>
      <c r="H28" s="69"/>
      <c r="I28" s="107">
        <v>183</v>
      </c>
      <c r="J28" s="107">
        <v>198</v>
      </c>
      <c r="K28" s="107">
        <v>208</v>
      </c>
      <c r="L28" s="107">
        <v>213</v>
      </c>
      <c r="M28" s="107"/>
      <c r="N28" s="107"/>
      <c r="O28" s="107">
        <v>177</v>
      </c>
      <c r="P28" s="107">
        <v>166</v>
      </c>
      <c r="Q28" s="107">
        <v>174</v>
      </c>
      <c r="R28" s="107">
        <v>150</v>
      </c>
      <c r="S28" s="111">
        <v>167</v>
      </c>
    </row>
    <row r="29" spans="1:21">
      <c r="A29" s="38"/>
      <c r="B29" s="120" t="s">
        <v>3</v>
      </c>
      <c r="C29" s="121" t="s">
        <v>4</v>
      </c>
      <c r="H29" s="112"/>
      <c r="I29" s="122">
        <f>I28*0.5</f>
        <v>91.5</v>
      </c>
      <c r="J29" s="122">
        <f t="shared" ref="J29:O29" si="10">J28*0.5</f>
        <v>99</v>
      </c>
      <c r="K29" s="122">
        <f t="shared" si="10"/>
        <v>104</v>
      </c>
      <c r="L29" s="122">
        <f t="shared" si="10"/>
        <v>106.5</v>
      </c>
      <c r="M29" s="122"/>
      <c r="N29" s="122"/>
      <c r="O29" s="122">
        <f t="shared" si="10"/>
        <v>88.5</v>
      </c>
      <c r="P29" s="122">
        <f>P28/2</f>
        <v>83</v>
      </c>
      <c r="Q29" s="122">
        <f>Q28/2</f>
        <v>87</v>
      </c>
      <c r="R29" s="122">
        <f t="shared" ref="R29:S29" si="11">R28/2</f>
        <v>75</v>
      </c>
      <c r="S29" s="123">
        <f t="shared" si="11"/>
        <v>83.5</v>
      </c>
    </row>
    <row r="30" spans="1:21">
      <c r="A30" s="38"/>
      <c r="B30" s="120" t="s">
        <v>5</v>
      </c>
      <c r="C30" s="121" t="s">
        <v>6</v>
      </c>
      <c r="H30" s="112"/>
      <c r="I30" s="122">
        <f>I28*0.25</f>
        <v>45.75</v>
      </c>
      <c r="J30" s="122">
        <f t="shared" ref="J30:O30" si="12">J28*0.25</f>
        <v>49.5</v>
      </c>
      <c r="K30" s="122">
        <f t="shared" si="12"/>
        <v>52</v>
      </c>
      <c r="L30" s="122">
        <f t="shared" si="12"/>
        <v>53.25</v>
      </c>
      <c r="M30" s="122"/>
      <c r="N30" s="122"/>
      <c r="O30" s="122">
        <f t="shared" si="12"/>
        <v>44.25</v>
      </c>
      <c r="P30" s="122">
        <f>P28/4</f>
        <v>41.5</v>
      </c>
      <c r="Q30" s="122">
        <f>Q28/4</f>
        <v>43.5</v>
      </c>
      <c r="R30" s="122">
        <f t="shared" ref="R30:S30" si="13">R28/4</f>
        <v>37.5</v>
      </c>
      <c r="S30" s="123">
        <f t="shared" si="13"/>
        <v>41.75</v>
      </c>
    </row>
    <row r="31" spans="1:21">
      <c r="A31" s="38"/>
      <c r="B31" s="120" t="s">
        <v>7</v>
      </c>
      <c r="C31" s="121" t="s">
        <v>8</v>
      </c>
      <c r="H31" s="112"/>
      <c r="I31" s="122">
        <f>I28*0.25</f>
        <v>45.75</v>
      </c>
      <c r="J31" s="122">
        <f t="shared" ref="J31:O31" si="14">J28*0.25</f>
        <v>49.5</v>
      </c>
      <c r="K31" s="122">
        <f t="shared" si="14"/>
        <v>52</v>
      </c>
      <c r="L31" s="122">
        <f t="shared" si="14"/>
        <v>53.25</v>
      </c>
      <c r="M31" s="122"/>
      <c r="N31" s="122"/>
      <c r="O31" s="122">
        <f t="shared" si="14"/>
        <v>44.25</v>
      </c>
      <c r="P31" s="122">
        <f>P28/4</f>
        <v>41.5</v>
      </c>
      <c r="Q31" s="122">
        <f>Q28/4</f>
        <v>43.5</v>
      </c>
      <c r="R31" s="122">
        <f t="shared" ref="R31:S31" si="15">R28/4</f>
        <v>37.5</v>
      </c>
      <c r="S31" s="123">
        <f t="shared" si="15"/>
        <v>41.75</v>
      </c>
    </row>
    <row r="32" spans="1:21">
      <c r="A32" s="10"/>
      <c r="B32" s="11" t="s">
        <v>9</v>
      </c>
      <c r="C32" s="12" t="s">
        <v>10</v>
      </c>
      <c r="H32" s="69"/>
      <c r="I32" s="108"/>
      <c r="J32" s="107">
        <v>32</v>
      </c>
      <c r="K32" s="107">
        <v>42</v>
      </c>
      <c r="L32" s="107">
        <v>59</v>
      </c>
      <c r="M32" s="107"/>
      <c r="N32" s="107"/>
      <c r="O32" s="107">
        <v>48</v>
      </c>
      <c r="P32" s="107">
        <v>59</v>
      </c>
      <c r="Q32" s="107">
        <v>52</v>
      </c>
      <c r="R32" s="107">
        <v>67</v>
      </c>
      <c r="S32" s="111">
        <v>60</v>
      </c>
    </row>
    <row r="33" spans="1:19">
      <c r="A33" s="10"/>
      <c r="B33" s="11" t="s">
        <v>11</v>
      </c>
      <c r="C33" s="15" t="s">
        <v>12</v>
      </c>
      <c r="H33" s="69"/>
      <c r="I33" s="108"/>
      <c r="J33" s="107">
        <v>17</v>
      </c>
      <c r="K33" s="107">
        <v>25</v>
      </c>
      <c r="L33" s="108"/>
      <c r="M33" s="108"/>
      <c r="N33" s="108"/>
      <c r="O33" s="108"/>
      <c r="P33" s="108"/>
      <c r="Q33" s="108"/>
      <c r="R33" s="108"/>
      <c r="S33" s="116"/>
    </row>
    <row r="34" spans="1:19">
      <c r="A34" s="16" t="s">
        <v>13</v>
      </c>
      <c r="B34" s="17" t="s">
        <v>14</v>
      </c>
      <c r="C34" s="15" t="s">
        <v>15</v>
      </c>
      <c r="H34" s="113"/>
      <c r="I34" s="114"/>
      <c r="J34" s="114"/>
      <c r="K34" s="114"/>
      <c r="L34" s="115">
        <v>9</v>
      </c>
      <c r="M34" s="115"/>
      <c r="N34" s="115"/>
      <c r="O34" s="124">
        <v>0</v>
      </c>
      <c r="P34" s="115">
        <v>24</v>
      </c>
      <c r="Q34" s="124">
        <v>19</v>
      </c>
      <c r="R34" s="124">
        <v>13</v>
      </c>
      <c r="S34" s="125">
        <v>17</v>
      </c>
    </row>
    <row r="35" spans="1:19">
      <c r="A35" s="30" t="s">
        <v>41</v>
      </c>
      <c r="B35" s="20"/>
      <c r="C35" s="29"/>
      <c r="H35" s="107">
        <f>SUM(H27:H34)</f>
        <v>0</v>
      </c>
      <c r="I35" s="107">
        <f>SUM(I27:I34)-SUM(I29:I31)</f>
        <v>249</v>
      </c>
      <c r="J35" s="107">
        <f t="shared" ref="J35:S35" si="16">SUM(J27:J34)-SUM(J29:J31)</f>
        <v>339</v>
      </c>
      <c r="K35" s="107">
        <f t="shared" si="16"/>
        <v>367</v>
      </c>
      <c r="L35" s="107">
        <f t="shared" si="16"/>
        <v>375</v>
      </c>
      <c r="M35" s="107"/>
      <c r="N35" s="107"/>
      <c r="O35" s="107">
        <f t="shared" si="16"/>
        <v>342</v>
      </c>
      <c r="P35" s="107">
        <f t="shared" si="16"/>
        <v>359</v>
      </c>
      <c r="Q35" s="107">
        <f t="shared" si="16"/>
        <v>341</v>
      </c>
      <c r="R35" s="107">
        <f t="shared" si="16"/>
        <v>353</v>
      </c>
      <c r="S35" s="107">
        <f t="shared" si="16"/>
        <v>348</v>
      </c>
    </row>
    <row r="36" spans="1:19">
      <c r="A36" s="30"/>
      <c r="B36" s="20"/>
      <c r="C36" s="33"/>
      <c r="H36" s="3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9">
      <c r="A37" s="21" t="s">
        <v>16</v>
      </c>
      <c r="B37" s="22" t="s">
        <v>17</v>
      </c>
      <c r="C37" s="7" t="s">
        <v>4</v>
      </c>
      <c r="H37" s="44">
        <v>121</v>
      </c>
      <c r="I37" s="63"/>
      <c r="J37" s="63"/>
      <c r="K37" s="63"/>
      <c r="L37" s="63"/>
      <c r="M37" s="63"/>
      <c r="N37" s="63"/>
      <c r="O37" s="63"/>
      <c r="P37" s="63"/>
      <c r="Q37" s="63"/>
      <c r="R37" s="64"/>
    </row>
    <row r="38" spans="1:19">
      <c r="A38" s="10"/>
      <c r="B38" s="20" t="s">
        <v>18</v>
      </c>
      <c r="C38" s="12" t="s">
        <v>6</v>
      </c>
      <c r="H38" s="45">
        <v>41</v>
      </c>
      <c r="I38" s="65"/>
      <c r="J38" s="65"/>
      <c r="K38" s="65"/>
      <c r="L38" s="65"/>
      <c r="M38" s="65"/>
      <c r="N38" s="65"/>
      <c r="O38" s="65"/>
      <c r="P38" s="65"/>
      <c r="Q38" s="65"/>
      <c r="R38" s="66"/>
    </row>
    <row r="39" spans="1:19">
      <c r="A39" s="10"/>
      <c r="B39" s="20" t="s">
        <v>19</v>
      </c>
      <c r="C39" s="12" t="s">
        <v>8</v>
      </c>
      <c r="H39" s="45">
        <v>20</v>
      </c>
      <c r="I39" s="65"/>
      <c r="J39" s="65"/>
      <c r="K39" s="65"/>
      <c r="L39" s="65"/>
      <c r="M39" s="65"/>
      <c r="N39" s="65"/>
      <c r="O39" s="65"/>
      <c r="P39" s="65"/>
      <c r="Q39" s="65"/>
      <c r="R39" s="66"/>
    </row>
    <row r="40" spans="1:19">
      <c r="A40" s="10"/>
      <c r="B40" s="20" t="s">
        <v>20</v>
      </c>
      <c r="C40" s="12" t="s">
        <v>21</v>
      </c>
      <c r="H40" s="45">
        <v>8</v>
      </c>
      <c r="I40" s="65"/>
      <c r="J40" s="65"/>
      <c r="K40" s="65"/>
      <c r="L40" s="65"/>
      <c r="M40" s="65"/>
      <c r="N40" s="65"/>
      <c r="O40" s="65"/>
      <c r="P40" s="65"/>
      <c r="Q40" s="65"/>
      <c r="R40" s="66"/>
    </row>
    <row r="41" spans="1:19">
      <c r="A41" s="10"/>
      <c r="B41" s="20" t="s">
        <v>22</v>
      </c>
      <c r="C41" s="12" t="s">
        <v>23</v>
      </c>
      <c r="H41" s="45">
        <v>14</v>
      </c>
      <c r="I41" s="55">
        <v>14</v>
      </c>
      <c r="J41" s="65"/>
      <c r="K41" s="65"/>
      <c r="L41" s="65"/>
      <c r="M41" s="65"/>
      <c r="N41" s="65"/>
      <c r="O41" s="65"/>
      <c r="P41" s="65"/>
      <c r="Q41" s="65"/>
      <c r="R41" s="66"/>
    </row>
    <row r="42" spans="1:19">
      <c r="A42" s="10"/>
      <c r="B42" s="20" t="s">
        <v>24</v>
      </c>
      <c r="C42" s="12" t="s">
        <v>25</v>
      </c>
      <c r="H42" s="45">
        <v>11</v>
      </c>
      <c r="I42" s="55">
        <v>12</v>
      </c>
      <c r="J42" s="65"/>
      <c r="K42" s="65"/>
      <c r="L42" s="65"/>
      <c r="M42" s="65"/>
      <c r="N42" s="65"/>
      <c r="O42" s="65"/>
      <c r="P42" s="65"/>
      <c r="Q42" s="65"/>
      <c r="R42" s="66"/>
    </row>
    <row r="43" spans="1:19">
      <c r="A43" s="23"/>
      <c r="B43" s="24" t="s">
        <v>26</v>
      </c>
      <c r="C43" s="15" t="s">
        <v>27</v>
      </c>
      <c r="H43" s="46">
        <v>11</v>
      </c>
      <c r="I43" s="42">
        <v>26</v>
      </c>
      <c r="J43" s="42">
        <v>12</v>
      </c>
      <c r="K43" s="42">
        <v>30</v>
      </c>
      <c r="L43" s="67"/>
      <c r="M43" s="67"/>
      <c r="N43" s="67"/>
      <c r="O43" s="67"/>
      <c r="P43" s="67"/>
      <c r="Q43" s="67"/>
      <c r="R43" s="68"/>
    </row>
    <row r="44" spans="1:19">
      <c r="A44" s="27" t="s">
        <v>41</v>
      </c>
      <c r="B44" s="28"/>
      <c r="C44" s="29"/>
      <c r="H44" s="47">
        <f>SUM(H37:H43)</f>
        <v>226</v>
      </c>
      <c r="I44" s="47">
        <f t="shared" ref="I44:R44" si="17">SUM(I37:I43)</f>
        <v>52</v>
      </c>
      <c r="J44" s="47">
        <f t="shared" si="17"/>
        <v>12</v>
      </c>
      <c r="K44" s="47">
        <f t="shared" si="17"/>
        <v>30</v>
      </c>
      <c r="L44" s="47">
        <f t="shared" si="17"/>
        <v>0</v>
      </c>
      <c r="M44" s="47"/>
      <c r="N44" s="47"/>
      <c r="O44" s="47">
        <f t="shared" si="17"/>
        <v>0</v>
      </c>
      <c r="P44" s="47">
        <f t="shared" si="17"/>
        <v>0</v>
      </c>
      <c r="Q44" s="47">
        <f t="shared" si="17"/>
        <v>0</v>
      </c>
      <c r="R44" s="47">
        <f t="shared" si="17"/>
        <v>0</v>
      </c>
    </row>
    <row r="45" spans="1:19">
      <c r="A45" s="3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9">
      <c r="A46" s="31" t="s">
        <v>42</v>
      </c>
      <c r="H46" s="48">
        <f>H35+H44</f>
        <v>226</v>
      </c>
      <c r="I46" s="48">
        <f t="shared" ref="I46:O46" si="18">I35+I44</f>
        <v>301</v>
      </c>
      <c r="J46" s="48">
        <f t="shared" si="18"/>
        <v>351</v>
      </c>
      <c r="K46" s="48">
        <f t="shared" si="18"/>
        <v>397</v>
      </c>
      <c r="L46" s="48">
        <f t="shared" si="18"/>
        <v>375</v>
      </c>
      <c r="M46" s="48"/>
      <c r="N46" s="48"/>
      <c r="O46" s="48">
        <f t="shared" si="18"/>
        <v>342</v>
      </c>
      <c r="P46" s="2"/>
      <c r="Q46" s="2"/>
      <c r="R46" s="2"/>
    </row>
  </sheetData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Nou Ingres</vt:lpstr>
      <vt:lpstr>Total Matricula</vt:lpstr>
      <vt:lpstr>Titulats</vt:lpstr>
      <vt:lpstr>Relacio Titulats-Ingres</vt:lpstr>
      <vt:lpstr>'Nou Ingres'!Área_de_impresión</vt:lpstr>
      <vt:lpstr>'Relacio Titulats-Ingres'!Área_de_impresión</vt:lpstr>
      <vt:lpstr>Titulats!Área_de_impresión</vt:lpstr>
      <vt:lpstr>'Total Matricula'!Área_de_impresión</vt:lpstr>
    </vt:vector>
  </TitlesOfParts>
  <Company>UPC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usuario</cp:lastModifiedBy>
  <cp:lastPrinted>2018-10-19T22:03:16Z</cp:lastPrinted>
  <dcterms:created xsi:type="dcterms:W3CDTF">2015-11-03T08:50:10Z</dcterms:created>
  <dcterms:modified xsi:type="dcterms:W3CDTF">2018-10-19T22:16:13Z</dcterms:modified>
</cp:coreProperties>
</file>